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pivotTables/pivotTable1.xml" ContentType="application/vnd.openxmlformats-officedocument.spreadsheetml.pivot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pivotTables/pivotTable2.xml" ContentType="application/vnd.openxmlformats-officedocument.spreadsheetml.pivot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tables/table2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rsc\Documents\GW Eimsbüttel\Spielbetrieb 2025-26\0-Gesamtplanung\"/>
    </mc:Choice>
  </mc:AlternateContent>
  <xr:revisionPtr revIDLastSave="0" documentId="13_ncr:1_{5F0B8BD3-D14A-4B7D-B123-1F39EDF5D183}" xr6:coauthVersionLast="47" xr6:coauthVersionMax="47" xr10:uidLastSave="{00000000-0000-0000-0000-000000000000}"/>
  <bookViews>
    <workbookView xWindow="-120" yWindow="-120" windowWidth="24240" windowHeight="13020" tabRatio="758" firstSheet="17" activeTab="22" xr2:uid="{529FEECF-AF72-43A4-8BFB-5C9E0C1EB4C9}"/>
  </bookViews>
  <sheets>
    <sheet name="Zusammenfassung" sheetId="39" r:id="rId1"/>
    <sheet name="D1" sheetId="1" r:id="rId2"/>
    <sheet name="D4" sheetId="6" r:id="rId3"/>
    <sheet name="H1" sheetId="12" r:id="rId4"/>
    <sheet name="D2 - ok" sheetId="4" r:id="rId5"/>
    <sheet name="D3 - ok" sheetId="5" r:id="rId6"/>
    <sheet name="D5 - ok" sheetId="7" r:id="rId7"/>
    <sheet name="D6 - ok" sheetId="8" r:id="rId8"/>
    <sheet name="D7 - ok" sheetId="9" r:id="rId9"/>
    <sheet name="D8" sheetId="10" r:id="rId10"/>
    <sheet name="D9 - ok" sheetId="11" r:id="rId11"/>
    <sheet name="D10 - ok" sheetId="19" r:id="rId12"/>
    <sheet name="D11-wU18-20 - ok" sheetId="20" r:id="rId13"/>
    <sheet name="H2 - ok" sheetId="13" r:id="rId14"/>
    <sheet name="H3 - ok" sheetId="14" r:id="rId15"/>
    <sheet name="H4 - ok" sheetId="15" r:id="rId16"/>
    <sheet name="H5 - ok" sheetId="16" r:id="rId17"/>
    <sheet name="H6 - ok" sheetId="3" r:id="rId18"/>
    <sheet name="H7 - ok" sheetId="35" r:id="rId19"/>
    <sheet name="H8-mU18 - ok" sheetId="36" r:id="rId20"/>
    <sheet name="H9 - ok" sheetId="37" r:id="rId21"/>
    <sheet name="Jugend" sheetId="17" r:id="rId22"/>
    <sheet name="Jugend Auswertung HM" sheetId="18" r:id="rId23"/>
    <sheet name="Jugend Auswertung JuLi" sheetId="40" r:id="rId24"/>
    <sheet name="Jugendmannschaften" sheetId="38" r:id="rId25"/>
  </sheets>
  <definedNames>
    <definedName name="_xlnm.Print_Titles" localSheetId="21">Jugend!$A:$B,Jugend!$1:$1</definedName>
  </definedNames>
  <calcPr calcId="191029"/>
  <pivotCaches>
    <pivotCache cacheId="7" r:id="rId2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3" l="1"/>
  <c r="B22" i="39"/>
  <c r="B15" i="3"/>
  <c r="B17" i="35"/>
  <c r="D17" i="35"/>
  <c r="D15" i="3"/>
  <c r="H22" i="39" l="1"/>
  <c r="G11" i="39"/>
  <c r="G10" i="39"/>
  <c r="G9" i="39"/>
  <c r="G8" i="39"/>
  <c r="G7" i="39"/>
  <c r="G6" i="39"/>
  <c r="G5" i="39"/>
  <c r="G4" i="39"/>
  <c r="G3" i="39"/>
  <c r="G2" i="39"/>
  <c r="G12" i="39"/>
  <c r="G13" i="39"/>
  <c r="G14" i="39"/>
  <c r="G15" i="39"/>
  <c r="G16" i="39"/>
  <c r="G17" i="39"/>
  <c r="G18" i="39"/>
  <c r="G19" i="39"/>
  <c r="G20" i="39"/>
  <c r="G21" i="39"/>
  <c r="F22" i="39"/>
  <c r="E22" i="39"/>
  <c r="D22" i="39"/>
  <c r="C22" i="39"/>
  <c r="B13" i="37"/>
  <c r="E13" i="37"/>
  <c r="B22" i="16"/>
  <c r="D22" i="16"/>
  <c r="B16" i="15"/>
  <c r="D16" i="15"/>
  <c r="B13" i="14"/>
  <c r="D13" i="14"/>
  <c r="E14" i="13"/>
  <c r="B10" i="11"/>
  <c r="E10" i="11"/>
  <c r="B15" i="9"/>
  <c r="D15" i="9"/>
  <c r="B14" i="7"/>
  <c r="D14" i="7"/>
  <c r="B17" i="5"/>
  <c r="D17" i="5"/>
  <c r="B15" i="8"/>
  <c r="D15" i="8"/>
  <c r="B22" i="36"/>
  <c r="E22" i="36"/>
  <c r="B15" i="4"/>
  <c r="B21" i="20"/>
  <c r="D21" i="20"/>
  <c r="G22" i="39" l="1"/>
  <c r="B14" i="19"/>
  <c r="D14" i="19"/>
  <c r="G92" i="17"/>
  <c r="G173" i="17"/>
  <c r="G170" i="17"/>
  <c r="G172" i="17"/>
  <c r="G171" i="17"/>
  <c r="G167" i="17"/>
  <c r="G169" i="17"/>
  <c r="G168" i="17"/>
  <c r="G166" i="17"/>
  <c r="G161" i="17"/>
  <c r="G160" i="17"/>
  <c r="G164" i="17"/>
  <c r="G163" i="17"/>
  <c r="G162" i="17"/>
  <c r="G165" i="17"/>
  <c r="G156" i="17"/>
  <c r="G149" i="17"/>
  <c r="G158" i="17"/>
  <c r="G147" i="17"/>
  <c r="G146" i="17"/>
  <c r="G154" i="17"/>
  <c r="G155" i="17"/>
  <c r="G144" i="17"/>
  <c r="G152" i="17"/>
  <c r="G145" i="17"/>
  <c r="G157" i="17"/>
  <c r="G151" i="17"/>
  <c r="G150" i="17"/>
  <c r="G153" i="17"/>
  <c r="G148" i="17"/>
  <c r="G143" i="17"/>
  <c r="G126" i="17"/>
  <c r="G123" i="17"/>
  <c r="G125" i="17"/>
  <c r="G137" i="17"/>
  <c r="G141" i="17"/>
  <c r="G129" i="17"/>
  <c r="G131" i="17"/>
  <c r="G135" i="17"/>
  <c r="G136" i="17"/>
  <c r="G134" i="17"/>
  <c r="G138" i="17"/>
  <c r="G140" i="17"/>
  <c r="G130" i="17"/>
  <c r="G127" i="17"/>
  <c r="G124" i="17"/>
  <c r="G128" i="17"/>
  <c r="G132" i="17"/>
  <c r="G142" i="17"/>
  <c r="G139" i="17"/>
  <c r="G133" i="17"/>
  <c r="G113" i="17"/>
  <c r="G117" i="17"/>
  <c r="G121" i="17"/>
  <c r="G119" i="17"/>
  <c r="G120" i="17"/>
  <c r="G115" i="17"/>
  <c r="G122" i="17"/>
  <c r="G114" i="17"/>
  <c r="G116" i="17"/>
  <c r="G118" i="17"/>
  <c r="G112" i="17"/>
  <c r="G109" i="17"/>
  <c r="G111" i="17"/>
  <c r="G105" i="17"/>
  <c r="G106" i="17"/>
  <c r="G107" i="17"/>
  <c r="G110" i="17"/>
  <c r="G104" i="17"/>
  <c r="G108" i="17"/>
  <c r="G103" i="17"/>
  <c r="G101" i="17"/>
  <c r="G102" i="17"/>
  <c r="G100" i="17"/>
  <c r="G97" i="17"/>
  <c r="G99" i="17"/>
  <c r="G98" i="17"/>
  <c r="G96" i="17"/>
  <c r="G91" i="17"/>
  <c r="G93" i="17"/>
  <c r="G94" i="17"/>
  <c r="G90" i="17"/>
  <c r="G95" i="17"/>
  <c r="G79" i="17"/>
  <c r="G89" i="17"/>
  <c r="G80" i="17"/>
  <c r="G86" i="17"/>
  <c r="G78" i="17"/>
  <c r="G87" i="17"/>
  <c r="G88" i="17"/>
  <c r="G81" i="17"/>
  <c r="G85" i="17"/>
  <c r="G77" i="17"/>
  <c r="G82" i="17"/>
  <c r="G84" i="17"/>
  <c r="G83" i="17"/>
  <c r="G62" i="17"/>
  <c r="G67" i="17"/>
  <c r="G74" i="17"/>
  <c r="G73" i="17"/>
  <c r="G69" i="17"/>
  <c r="G63" i="17"/>
  <c r="G60" i="17"/>
  <c r="G61" i="17"/>
  <c r="G75" i="17"/>
  <c r="G70" i="17"/>
  <c r="G71" i="17"/>
  <c r="G76" i="17"/>
  <c r="G65" i="17"/>
  <c r="G64" i="17"/>
  <c r="G66" i="17"/>
  <c r="G59" i="17"/>
  <c r="G72" i="17"/>
  <c r="G57" i="17"/>
  <c r="G45" i="17"/>
  <c r="G47" i="17"/>
  <c r="G48" i="17"/>
  <c r="G39" i="17"/>
  <c r="G38" i="17"/>
  <c r="G56" i="17"/>
  <c r="G42" i="17"/>
  <c r="G43" i="17"/>
  <c r="G41" i="17"/>
  <c r="G55" i="17"/>
  <c r="G44" i="17"/>
  <c r="G50" i="17"/>
  <c r="G40" i="17"/>
  <c r="G53" i="17"/>
  <c r="G46" i="17"/>
  <c r="G54" i="17"/>
  <c r="G51" i="17"/>
  <c r="G49" i="17"/>
  <c r="G52" i="17"/>
  <c r="G37" i="17"/>
  <c r="G58" i="17"/>
  <c r="G28" i="17"/>
  <c r="G32" i="17"/>
  <c r="G22" i="17"/>
  <c r="G23" i="17"/>
  <c r="G35" i="17"/>
  <c r="G18" i="17"/>
  <c r="G30" i="17"/>
  <c r="G24" i="17"/>
  <c r="G36" i="17"/>
  <c r="G21" i="17"/>
  <c r="G20" i="17"/>
  <c r="G25" i="17"/>
  <c r="G31" i="17"/>
  <c r="G19" i="17"/>
  <c r="G26" i="17"/>
  <c r="G29" i="17"/>
  <c r="G27" i="17"/>
  <c r="G34" i="17"/>
  <c r="G33" i="17"/>
  <c r="G5" i="17"/>
  <c r="G4" i="17"/>
  <c r="G2" i="17"/>
  <c r="G16" i="17"/>
  <c r="G13" i="17"/>
  <c r="G9" i="17"/>
  <c r="G14" i="17"/>
  <c r="G10" i="17"/>
  <c r="G17" i="17"/>
  <c r="G15" i="17"/>
  <c r="G7" i="17"/>
  <c r="G8" i="17"/>
  <c r="G3" i="17"/>
  <c r="G12" i="17"/>
  <c r="G11" i="17"/>
  <c r="G6" i="17"/>
</calcChain>
</file>

<file path=xl/sharedStrings.xml><?xml version="1.0" encoding="utf-8"?>
<sst xmlns="http://schemas.openxmlformats.org/spreadsheetml/2006/main" count="2908" uniqueCount="946">
  <si>
    <t>Nachname</t>
  </si>
  <si>
    <t>Vorname</t>
  </si>
  <si>
    <t>Erwachsene</t>
  </si>
  <si>
    <t>Jugend</t>
  </si>
  <si>
    <t>Geschlecht</t>
  </si>
  <si>
    <t>Geburtsdatum</t>
  </si>
  <si>
    <t>Anmerkungen Gerd</t>
  </si>
  <si>
    <t>Emmerich</t>
  </si>
  <si>
    <t xml:space="preserve">Lenya </t>
  </si>
  <si>
    <t>wU18</t>
  </si>
  <si>
    <t>Hirt</t>
  </si>
  <si>
    <t xml:space="preserve">Jule </t>
  </si>
  <si>
    <t>mU16</t>
  </si>
  <si>
    <t>Jafari</t>
  </si>
  <si>
    <t>Soraya</t>
  </si>
  <si>
    <t>mU18</t>
  </si>
  <si>
    <t xml:space="preserve">Pagan Canovas </t>
  </si>
  <si>
    <t>Andrea</t>
  </si>
  <si>
    <t>Retzlaff</t>
  </si>
  <si>
    <t>Fine</t>
  </si>
  <si>
    <t>Tuna</t>
  </si>
  <si>
    <t>Devrim</t>
  </si>
  <si>
    <t>Vaz Pinto</t>
  </si>
  <si>
    <t>André</t>
  </si>
  <si>
    <t>H4</t>
  </si>
  <si>
    <t>Männlich</t>
  </si>
  <si>
    <t>Wölk</t>
  </si>
  <si>
    <t>Laura</t>
  </si>
  <si>
    <t>männlich</t>
  </si>
  <si>
    <t>Johanna</t>
  </si>
  <si>
    <t>weiblich</t>
  </si>
  <si>
    <t>Andrä</t>
  </si>
  <si>
    <t>Paul</t>
  </si>
  <si>
    <t>Weiblich</t>
  </si>
  <si>
    <t>H1</t>
  </si>
  <si>
    <t>Guevara Aguirre</t>
  </si>
  <si>
    <t>José Alonso</t>
  </si>
  <si>
    <t>H3</t>
  </si>
  <si>
    <t>Hinck</t>
  </si>
  <si>
    <t>Olaf</t>
  </si>
  <si>
    <t>Sabi</t>
  </si>
  <si>
    <t>Joshua</t>
  </si>
  <si>
    <t>H6</t>
  </si>
  <si>
    <t>Rheim</t>
  </si>
  <si>
    <t>Alexander</t>
  </si>
  <si>
    <t>U14</t>
  </si>
  <si>
    <t>kP</t>
  </si>
  <si>
    <t>Wagner</t>
  </si>
  <si>
    <t>Clara</t>
  </si>
  <si>
    <t>D6</t>
  </si>
  <si>
    <t>Schirmer</t>
  </si>
  <si>
    <t>Constantin</t>
  </si>
  <si>
    <t>Hessmann</t>
  </si>
  <si>
    <t>Anna</t>
  </si>
  <si>
    <t>aL</t>
  </si>
  <si>
    <t>van Rossum</t>
  </si>
  <si>
    <t>Marieke Luisa</t>
  </si>
  <si>
    <t>Köhler</t>
  </si>
  <si>
    <t>Meret</t>
  </si>
  <si>
    <t>D4</t>
  </si>
  <si>
    <t>Dombrowe</t>
  </si>
  <si>
    <t>Noah Jon Eckhard</t>
  </si>
  <si>
    <t>Lay</t>
  </si>
  <si>
    <t>Friederike</t>
  </si>
  <si>
    <t>Schaft</t>
  </si>
  <si>
    <t>Paul John</t>
  </si>
  <si>
    <t>Schäfer</t>
  </si>
  <si>
    <t>Fenja</t>
  </si>
  <si>
    <t>D9</t>
  </si>
  <si>
    <t>Krönert</t>
  </si>
  <si>
    <t>Ariane</t>
  </si>
  <si>
    <t>Himmel</t>
  </si>
  <si>
    <t>Mirco</t>
  </si>
  <si>
    <t>Stieler</t>
  </si>
  <si>
    <t>Antje</t>
  </si>
  <si>
    <t>Luckow</t>
  </si>
  <si>
    <t>Clara johanna Sophie</t>
  </si>
  <si>
    <t>Schiefke</t>
  </si>
  <si>
    <t>Julian</t>
  </si>
  <si>
    <t>Junge</t>
  </si>
  <si>
    <t>Kira Kristin</t>
  </si>
  <si>
    <t>Dickau</t>
  </si>
  <si>
    <t>Mie Maleen</t>
  </si>
  <si>
    <t>Abera</t>
  </si>
  <si>
    <t>Lusi</t>
  </si>
  <si>
    <t>Asensio Lorenz</t>
  </si>
  <si>
    <t>David</t>
  </si>
  <si>
    <t>Grimm</t>
  </si>
  <si>
    <t>Lukas</t>
  </si>
  <si>
    <t>Geerdts</t>
  </si>
  <si>
    <t>Maike</t>
  </si>
  <si>
    <t>Darafarin</t>
  </si>
  <si>
    <t>Hans</t>
  </si>
  <si>
    <t>Fiegen</t>
  </si>
  <si>
    <t>Tom</t>
  </si>
  <si>
    <t>Westphal</t>
  </si>
  <si>
    <t>Tim</t>
  </si>
  <si>
    <t>Beutel</t>
  </si>
  <si>
    <t>Sophia</t>
  </si>
  <si>
    <t>Zeidler</t>
  </si>
  <si>
    <t>Judith</t>
  </si>
  <si>
    <t>Schmolcke</t>
  </si>
  <si>
    <t>Lilo</t>
  </si>
  <si>
    <t>Kahvand</t>
  </si>
  <si>
    <t>Levin</t>
  </si>
  <si>
    <t>Costantino</t>
  </si>
  <si>
    <t>Laura Katharina Johanna</t>
  </si>
  <si>
    <t>Störmann</t>
  </si>
  <si>
    <t>Stella</t>
  </si>
  <si>
    <t>Robert</t>
  </si>
  <si>
    <t>Schäffler</t>
  </si>
  <si>
    <t>Helena</t>
  </si>
  <si>
    <t>Röhl</t>
  </si>
  <si>
    <t>Mathis</t>
  </si>
  <si>
    <t>Greifsmühlen</t>
  </si>
  <si>
    <t>Levi</t>
  </si>
  <si>
    <t>Rohrmann</t>
  </si>
  <si>
    <t>Joost</t>
  </si>
  <si>
    <t>Valentin</t>
  </si>
  <si>
    <t>Cucchi</t>
  </si>
  <si>
    <t>Noel</t>
  </si>
  <si>
    <t>Lopez Jaramillo</t>
  </si>
  <si>
    <t>Iker Justin</t>
  </si>
  <si>
    <t>Essmann</t>
  </si>
  <si>
    <t>Nils</t>
  </si>
  <si>
    <t>Scheibner</t>
  </si>
  <si>
    <t>Max Etienne</t>
  </si>
  <si>
    <t>H2</t>
  </si>
  <si>
    <t>mU20</t>
  </si>
  <si>
    <t>Otterson</t>
  </si>
  <si>
    <t>Gustav</t>
  </si>
  <si>
    <t>Koch</t>
  </si>
  <si>
    <t>Anton</t>
  </si>
  <si>
    <t>Ogura Andretta</t>
  </si>
  <si>
    <t>Adriana Naomi</t>
  </si>
  <si>
    <t>Schütte</t>
  </si>
  <si>
    <t>Josephine</t>
  </si>
  <si>
    <t>D5</t>
  </si>
  <si>
    <t>Komarov</t>
  </si>
  <si>
    <t>Artem</t>
  </si>
  <si>
    <t>Langner</t>
  </si>
  <si>
    <t>Dita</t>
  </si>
  <si>
    <t>wU16</t>
  </si>
  <si>
    <t>Moeller</t>
  </si>
  <si>
    <t>Mika</t>
  </si>
  <si>
    <t>Heidler-Behne</t>
  </si>
  <si>
    <t>Nico</t>
  </si>
  <si>
    <t>Buchner</t>
  </si>
  <si>
    <t>Maxine</t>
  </si>
  <si>
    <t>Sauer</t>
  </si>
  <si>
    <t>Dominik</t>
  </si>
  <si>
    <t>Roeder</t>
  </si>
  <si>
    <t>Sarah Inés</t>
  </si>
  <si>
    <t>Achilles</t>
  </si>
  <si>
    <t>Maximilian</t>
  </si>
  <si>
    <t>Böttcher</t>
  </si>
  <si>
    <t>Andreas</t>
  </si>
  <si>
    <t>Storrer</t>
  </si>
  <si>
    <t>Antonia</t>
  </si>
  <si>
    <t>Amelie</t>
  </si>
  <si>
    <t>Rühmann</t>
  </si>
  <si>
    <t>Katharina</t>
  </si>
  <si>
    <t>Rögler</t>
  </si>
  <si>
    <t>Prekow</t>
  </si>
  <si>
    <t>Isabell Marie</t>
  </si>
  <si>
    <t>Gabriel</t>
  </si>
  <si>
    <t>Anneke</t>
  </si>
  <si>
    <t>Fischer</t>
  </si>
  <si>
    <t>Lars</t>
  </si>
  <si>
    <t>Niklas</t>
  </si>
  <si>
    <t>Rousseau Silva</t>
  </si>
  <si>
    <t>André Marcel</t>
  </si>
  <si>
    <t>Fräntzel</t>
  </si>
  <si>
    <t>Michael</t>
  </si>
  <si>
    <t>Lötters</t>
  </si>
  <si>
    <t>Martha</t>
  </si>
  <si>
    <t>Lage</t>
  </si>
  <si>
    <t>Emil</t>
  </si>
  <si>
    <t>Könitz</t>
  </si>
  <si>
    <t>Anna Viktoria</t>
  </si>
  <si>
    <t>Fleischmann</t>
  </si>
  <si>
    <t>Ellen</t>
  </si>
  <si>
    <t>Opaterna</t>
  </si>
  <si>
    <t>Kilian</t>
  </si>
  <si>
    <t>Lara</t>
  </si>
  <si>
    <t>Dirk</t>
  </si>
  <si>
    <t>Tavarnay</t>
  </si>
  <si>
    <t>Emilia</t>
  </si>
  <si>
    <t>Sauter</t>
  </si>
  <si>
    <t>Tjalf Ole</t>
  </si>
  <si>
    <t>Kreutzberger</t>
  </si>
  <si>
    <t>Tim Luca</t>
  </si>
  <si>
    <t>Schulz</t>
  </si>
  <si>
    <t>Lovis Anton</t>
  </si>
  <si>
    <t>Nein</t>
  </si>
  <si>
    <t>Neubauer</t>
  </si>
  <si>
    <t>Nuria Felicitas</t>
  </si>
  <si>
    <t>Abd El Rahman</t>
  </si>
  <si>
    <t>Karim</t>
  </si>
  <si>
    <t>Kohlstruk</t>
  </si>
  <si>
    <t>Gero</t>
  </si>
  <si>
    <t>Mäschig</t>
  </si>
  <si>
    <t>Ewald</t>
  </si>
  <si>
    <t>Jannes</t>
  </si>
  <si>
    <t>Ines</t>
  </si>
  <si>
    <t>Boese</t>
  </si>
  <si>
    <t>Simon</t>
  </si>
  <si>
    <t>Taleblu</t>
  </si>
  <si>
    <t>Solmaz</t>
  </si>
  <si>
    <t>Schwentesius</t>
  </si>
  <si>
    <t>Maxima</t>
  </si>
  <si>
    <t>Terhalle</t>
  </si>
  <si>
    <t>Henry</t>
  </si>
  <si>
    <t>Bruttig</t>
  </si>
  <si>
    <t>Sebastian</t>
  </si>
  <si>
    <t>Kirchner</t>
  </si>
  <si>
    <t>Lamm</t>
  </si>
  <si>
    <t>Clarissa</t>
  </si>
  <si>
    <t>Lanfermann</t>
  </si>
  <si>
    <t>Kettering</t>
  </si>
  <si>
    <t>Meike</t>
  </si>
  <si>
    <t>Reich</t>
  </si>
  <si>
    <t>Hannah Melina</t>
  </si>
  <si>
    <t>Rothaug</t>
  </si>
  <si>
    <t>Jana</t>
  </si>
  <si>
    <t>Franke</t>
  </si>
  <si>
    <t>Mattis</t>
  </si>
  <si>
    <t>Reul</t>
  </si>
  <si>
    <t>Liam</t>
  </si>
  <si>
    <t>Wolff</t>
  </si>
  <si>
    <t>Jakob</t>
  </si>
  <si>
    <t>Krißler</t>
  </si>
  <si>
    <t>Conrad</t>
  </si>
  <si>
    <t>Radvan</t>
  </si>
  <si>
    <t>Paula</t>
  </si>
  <si>
    <t>Janeczek</t>
  </si>
  <si>
    <t>Pawel</t>
  </si>
  <si>
    <t>Broszonn</t>
  </si>
  <si>
    <t>Yvonne</t>
  </si>
  <si>
    <t>Rangel</t>
  </si>
  <si>
    <t>Paula Sofia</t>
  </si>
  <si>
    <t>Henri</t>
  </si>
  <si>
    <t>Stoyanov</t>
  </si>
  <si>
    <t>Georgi</t>
  </si>
  <si>
    <t>Malin</t>
  </si>
  <si>
    <t>Vincent</t>
  </si>
  <si>
    <t>Albus</t>
  </si>
  <si>
    <t>Nina</t>
  </si>
  <si>
    <t>Krause</t>
  </si>
  <si>
    <t>Ann-Kristin</t>
  </si>
  <si>
    <t>Rihm</t>
  </si>
  <si>
    <t>Lydia</t>
  </si>
  <si>
    <t>Hübner</t>
  </si>
  <si>
    <t>Alena</t>
  </si>
  <si>
    <t>Zastrow</t>
  </si>
  <si>
    <t>Jonas</t>
  </si>
  <si>
    <t>Bobrowski</t>
  </si>
  <si>
    <t>Lea</t>
  </si>
  <si>
    <t>Peter</t>
  </si>
  <si>
    <t>Emilie</t>
  </si>
  <si>
    <t>Linde</t>
  </si>
  <si>
    <t>Johanne</t>
  </si>
  <si>
    <t>Hoppe</t>
  </si>
  <si>
    <t>Henning</t>
  </si>
  <si>
    <t>Demba</t>
  </si>
  <si>
    <t>Bubacar</t>
  </si>
  <si>
    <t>Behre</t>
  </si>
  <si>
    <t>Hannah</t>
  </si>
  <si>
    <t>Wittram</t>
  </si>
  <si>
    <t>Greta</t>
  </si>
  <si>
    <t>Dobay</t>
  </si>
  <si>
    <t>Balázs</t>
  </si>
  <si>
    <t>Müller-Hilgerloh</t>
  </si>
  <si>
    <t>Sam</t>
  </si>
  <si>
    <t>Leicht</t>
  </si>
  <si>
    <t>von Cotta</t>
  </si>
  <si>
    <t>Adam</t>
  </si>
  <si>
    <t>Christin</t>
  </si>
  <si>
    <t>Vesterinen</t>
  </si>
  <si>
    <t>Taimi Tuulikki</t>
  </si>
  <si>
    <t>Eylers</t>
  </si>
  <si>
    <t>Alvar</t>
  </si>
  <si>
    <t>Kim</t>
  </si>
  <si>
    <t>Schunck</t>
  </si>
  <si>
    <t>Miehe</t>
  </si>
  <si>
    <t>Moritz</t>
  </si>
  <si>
    <t>Dammann</t>
  </si>
  <si>
    <t>Jasse</t>
  </si>
  <si>
    <t>Meitmann</t>
  </si>
  <si>
    <t>Carl Anton</t>
  </si>
  <si>
    <t>Angelina</t>
  </si>
  <si>
    <t>Höbermann</t>
  </si>
  <si>
    <t>Maya</t>
  </si>
  <si>
    <t>Matzke</t>
  </si>
  <si>
    <t>Marek</t>
  </si>
  <si>
    <t>Scheppelmann</t>
  </si>
  <si>
    <t>Lio</t>
  </si>
  <si>
    <t>Ziemke</t>
  </si>
  <si>
    <t>Maurice</t>
  </si>
  <si>
    <t>Käding</t>
  </si>
  <si>
    <t>Jessica</t>
  </si>
  <si>
    <t>Sinja</t>
  </si>
  <si>
    <t>Kabour</t>
  </si>
  <si>
    <t>Ilyan</t>
  </si>
  <si>
    <t>Lübben</t>
  </si>
  <si>
    <t>Franziska</t>
  </si>
  <si>
    <t>Winkler</t>
  </si>
  <si>
    <t>Nguyen</t>
  </si>
  <si>
    <t>Raphael Van Minh</t>
  </si>
  <si>
    <t>Svenja</t>
  </si>
  <si>
    <t>Arina</t>
  </si>
  <si>
    <t>Hennicke</t>
  </si>
  <si>
    <t>Vahle</t>
  </si>
  <si>
    <t>Lilian</t>
  </si>
  <si>
    <t>Tang</t>
  </si>
  <si>
    <t>Julia Bao Nhi</t>
  </si>
  <si>
    <t>Mardersteig</t>
  </si>
  <si>
    <t>Elisa</t>
  </si>
  <si>
    <t>Siegert</t>
  </si>
  <si>
    <t>Anika</t>
  </si>
  <si>
    <t>Faber</t>
  </si>
  <si>
    <t>Jon</t>
  </si>
  <si>
    <t>Neuseeland</t>
  </si>
  <si>
    <t>Sarac</t>
  </si>
  <si>
    <t>Anisa</t>
  </si>
  <si>
    <t>Petersen</t>
  </si>
  <si>
    <t>Florian</t>
  </si>
  <si>
    <t>Johannes</t>
  </si>
  <si>
    <t>Schermal-Kirsch</t>
  </si>
  <si>
    <t>Anna Michelle</t>
  </si>
  <si>
    <t>Zerbes</t>
  </si>
  <si>
    <t>Felix Xaver</t>
  </si>
  <si>
    <t>Janssen</t>
  </si>
  <si>
    <t>Bartram</t>
  </si>
  <si>
    <t>Beuttenmüller</t>
  </si>
  <si>
    <t>Theodor</t>
  </si>
  <si>
    <t>Schlott</t>
  </si>
  <si>
    <t>Alma</t>
  </si>
  <si>
    <t>Holzke</t>
  </si>
  <si>
    <t>Ben</t>
  </si>
  <si>
    <t>Pfanger</t>
  </si>
  <si>
    <t>Julia</t>
  </si>
  <si>
    <t>Vergin</t>
  </si>
  <si>
    <t>Alicia Lea</t>
  </si>
  <si>
    <t>Lansink</t>
  </si>
  <si>
    <t>Naomi Oude</t>
  </si>
  <si>
    <t>Litke</t>
  </si>
  <si>
    <t>Kaufmann</t>
  </si>
  <si>
    <t>Frieda Dörthe Hannelore</t>
  </si>
  <si>
    <t>Stachitz</t>
  </si>
  <si>
    <t>Tessa</t>
  </si>
  <si>
    <t>Bungenstock</t>
  </si>
  <si>
    <t>Elias</t>
  </si>
  <si>
    <t>Böhm</t>
  </si>
  <si>
    <t>Nana</t>
  </si>
  <si>
    <t>Wieler</t>
  </si>
  <si>
    <t>Harry</t>
  </si>
  <si>
    <t>Aydin</t>
  </si>
  <si>
    <t>Nilay</t>
  </si>
  <si>
    <t>Zscharnack</t>
  </si>
  <si>
    <t>Nicole</t>
  </si>
  <si>
    <t>Anne</t>
  </si>
  <si>
    <t>Hinz Bertolo</t>
  </si>
  <si>
    <t>Leticia Magdalena</t>
  </si>
  <si>
    <t>Sofia</t>
  </si>
  <si>
    <t>Kudak</t>
  </si>
  <si>
    <t>Stephanie</t>
  </si>
  <si>
    <t>Strate</t>
  </si>
  <si>
    <t>Paul Johann</t>
  </si>
  <si>
    <t>Ostrop</t>
  </si>
  <si>
    <t>Schumann</t>
  </si>
  <si>
    <t>Tizian</t>
  </si>
  <si>
    <t>Alara</t>
  </si>
  <si>
    <t>Adamski</t>
  </si>
  <si>
    <t>Lilia Sophia Marie</t>
  </si>
  <si>
    <t>Meyer-Abich</t>
  </si>
  <si>
    <t>Cecilia</t>
  </si>
  <si>
    <t>Wenking</t>
  </si>
  <si>
    <t>Swantje</t>
  </si>
  <si>
    <t>Weidner</t>
  </si>
  <si>
    <t>Mara</t>
  </si>
  <si>
    <t>Comoe</t>
  </si>
  <si>
    <t>Malte Basquiat</t>
  </si>
  <si>
    <t>Pfeffer</t>
  </si>
  <si>
    <t>Sandra</t>
  </si>
  <si>
    <t>Winnen</t>
  </si>
  <si>
    <t>Rieck</t>
  </si>
  <si>
    <t>Kerrin</t>
  </si>
  <si>
    <t>Fischbach</t>
  </si>
  <si>
    <t>Kern</t>
  </si>
  <si>
    <t>Carla</t>
  </si>
  <si>
    <t>Schmidt</t>
  </si>
  <si>
    <t>Lilly</t>
  </si>
  <si>
    <t>Molinos Logemann</t>
  </si>
  <si>
    <t>Dreyer</t>
  </si>
  <si>
    <t>Norma</t>
  </si>
  <si>
    <t>Alexia</t>
  </si>
  <si>
    <t>Schmale</t>
  </si>
  <si>
    <t>Noah</t>
  </si>
  <si>
    <t>Kupfer</t>
  </si>
  <si>
    <t>Kalinski</t>
  </si>
  <si>
    <t>Mira-Sophie</t>
  </si>
  <si>
    <t>Guchua</t>
  </si>
  <si>
    <t>Medea</t>
  </si>
  <si>
    <t>Schultz</t>
  </si>
  <si>
    <t>Annika</t>
  </si>
  <si>
    <t>Lorenz</t>
  </si>
  <si>
    <t>Ritter</t>
  </si>
  <si>
    <t>Michaela</t>
  </si>
  <si>
    <t>Janz</t>
  </si>
  <si>
    <t>Laskowski</t>
  </si>
  <si>
    <t>Michal</t>
  </si>
  <si>
    <t>Wolthers</t>
  </si>
  <si>
    <t>Kleinöder</t>
  </si>
  <si>
    <t>Amelie Johanna</t>
  </si>
  <si>
    <t>Heuer</t>
  </si>
  <si>
    <t>Dagmar</t>
  </si>
  <si>
    <t>Detering</t>
  </si>
  <si>
    <t>Pabst</t>
  </si>
  <si>
    <t>Reschke</t>
  </si>
  <si>
    <t>Bublitz</t>
  </si>
  <si>
    <t>Grünewald</t>
  </si>
  <si>
    <t>Hagenow</t>
  </si>
  <si>
    <t>Johann</t>
  </si>
  <si>
    <t>Mallison</t>
  </si>
  <si>
    <t>Lehmann</t>
  </si>
  <si>
    <t>Janine</t>
  </si>
  <si>
    <t>Ismajili</t>
  </si>
  <si>
    <t>Rumejsa</t>
  </si>
  <si>
    <t>Bareither</t>
  </si>
  <si>
    <t>Dehlow</t>
  </si>
  <si>
    <t>Lene</t>
  </si>
  <si>
    <t>Wolf</t>
  </si>
  <si>
    <t>Lisa</t>
  </si>
  <si>
    <t>Bönninger Moreira</t>
  </si>
  <si>
    <t>Oliver</t>
  </si>
  <si>
    <t>Kaiser</t>
  </si>
  <si>
    <t>Kimberly</t>
  </si>
  <si>
    <t>Singer</t>
  </si>
  <si>
    <t>Mahmoud Benjamin</t>
  </si>
  <si>
    <t>Dinis</t>
  </si>
  <si>
    <t>Joao</t>
  </si>
  <si>
    <t>Mall</t>
  </si>
  <si>
    <t>Luis</t>
  </si>
  <si>
    <t>Gencoglu</t>
  </si>
  <si>
    <t>Mercan</t>
  </si>
  <si>
    <t>Hudaff</t>
  </si>
  <si>
    <t>Roß</t>
  </si>
  <si>
    <t>Jörg</t>
  </si>
  <si>
    <t>Hecht</t>
  </si>
  <si>
    <t>Felix</t>
  </si>
  <si>
    <t>Schmidtberg</t>
  </si>
  <si>
    <t>Louis</t>
  </si>
  <si>
    <t>Bochnig</t>
  </si>
  <si>
    <t>Pepe</t>
  </si>
  <si>
    <t>Ehlert</t>
  </si>
  <si>
    <t>Aaron</t>
  </si>
  <si>
    <t>Neumann</t>
  </si>
  <si>
    <t>Marike</t>
  </si>
  <si>
    <t>Preisler</t>
  </si>
  <si>
    <t>Elisabeth Maria</t>
  </si>
  <si>
    <t>Frieda Maria</t>
  </si>
  <si>
    <t>Haverkamp</t>
  </si>
  <si>
    <t>Krüger</t>
  </si>
  <si>
    <t>Jennifer</t>
  </si>
  <si>
    <t>Sahner</t>
  </si>
  <si>
    <t>Maßing</t>
  </si>
  <si>
    <t>Frida</t>
  </si>
  <si>
    <t>Urbanski</t>
  </si>
  <si>
    <t>Patrick</t>
  </si>
  <si>
    <t>Hanewinkel</t>
  </si>
  <si>
    <t>Klank</t>
  </si>
  <si>
    <t>Anna-Sophie</t>
  </si>
  <si>
    <t>Schwarz</t>
  </si>
  <si>
    <t>Himstedt</t>
  </si>
  <si>
    <t>Schürmann</t>
  </si>
  <si>
    <t>Myrtsidis</t>
  </si>
  <si>
    <t>Ilias Christos</t>
  </si>
  <si>
    <t>Duckart</t>
  </si>
  <si>
    <t>Pauline</t>
  </si>
  <si>
    <t>Wenskus</t>
  </si>
  <si>
    <t>Sina</t>
  </si>
  <si>
    <t>Gellinek</t>
  </si>
  <si>
    <t>Bartels</t>
  </si>
  <si>
    <t>Thorge Nils</t>
  </si>
  <si>
    <t>Dennis</t>
  </si>
  <si>
    <t>Benjamin</t>
  </si>
  <si>
    <t>Eisfeld</t>
  </si>
  <si>
    <t>Wim</t>
  </si>
  <si>
    <t>Kildau</t>
  </si>
  <si>
    <t>Erika</t>
  </si>
  <si>
    <t>Remmers</t>
  </si>
  <si>
    <t>Eva</t>
  </si>
  <si>
    <t>Böckmann</t>
  </si>
  <si>
    <t>Smilla</t>
  </si>
  <si>
    <t>Erik Johann Otto</t>
  </si>
  <si>
    <t>Bartholome</t>
  </si>
  <si>
    <t>Potthast</t>
  </si>
  <si>
    <t>Eisenlohr</t>
  </si>
  <si>
    <t>Heinke Henrike</t>
  </si>
  <si>
    <t>Maciaszkiewicz</t>
  </si>
  <si>
    <t>Patryk Jan</t>
  </si>
  <si>
    <t>Alberts</t>
  </si>
  <si>
    <t>Jörn</t>
  </si>
  <si>
    <t>Sören</t>
  </si>
  <si>
    <t>Gothe</t>
  </si>
  <si>
    <t>Leonard</t>
  </si>
  <si>
    <t>Perna</t>
  </si>
  <si>
    <t>Vittorio</t>
  </si>
  <si>
    <t>Heitmann</t>
  </si>
  <si>
    <t>Kerstin</t>
  </si>
  <si>
    <t>Schnabel</t>
  </si>
  <si>
    <t>Rifai</t>
  </si>
  <si>
    <t>Amer</t>
  </si>
  <si>
    <t>Student</t>
  </si>
  <si>
    <t>Erk</t>
  </si>
  <si>
    <t>Nicou Louis</t>
  </si>
  <si>
    <t>Killgus</t>
  </si>
  <si>
    <t>Concilio</t>
  </si>
  <si>
    <t>Toni Matteo</t>
  </si>
  <si>
    <t>Mittelamerika</t>
  </si>
  <si>
    <t>Anja</t>
  </si>
  <si>
    <t>Dörnenburg</t>
  </si>
  <si>
    <t>Carl</t>
  </si>
  <si>
    <t>Späth</t>
  </si>
  <si>
    <t>Karolin</t>
  </si>
  <si>
    <t>Wilke</t>
  </si>
  <si>
    <t>Lucas</t>
  </si>
  <si>
    <t>Ullrich</t>
  </si>
  <si>
    <t>Lotte</t>
  </si>
  <si>
    <t>Roth</t>
  </si>
  <si>
    <t>Adele</t>
  </si>
  <si>
    <t>de Boer</t>
  </si>
  <si>
    <t>Rica</t>
  </si>
  <si>
    <t>Massi</t>
  </si>
  <si>
    <t>Katharina Shania</t>
  </si>
  <si>
    <t>Cerullo</t>
  </si>
  <si>
    <t>Giulia</t>
  </si>
  <si>
    <t>Verena</t>
  </si>
  <si>
    <t>Sternberger</t>
  </si>
  <si>
    <t>Purwita</t>
  </si>
  <si>
    <t>Maylie</t>
  </si>
  <si>
    <t>Schröder</t>
  </si>
  <si>
    <t>Hesse</t>
  </si>
  <si>
    <t>Mieke</t>
  </si>
  <si>
    <t>Bohnenberger</t>
  </si>
  <si>
    <t>Michel</t>
  </si>
  <si>
    <t>Rissler</t>
  </si>
  <si>
    <t>Leni</t>
  </si>
  <si>
    <t>Olsen</t>
  </si>
  <si>
    <t>Ben Jannik</t>
  </si>
  <si>
    <t>Ahrling</t>
  </si>
  <si>
    <t>Frederike</t>
  </si>
  <si>
    <t>Granwal</t>
  </si>
  <si>
    <t>Lynda</t>
  </si>
  <si>
    <t>Fantitsch</t>
  </si>
  <si>
    <t>Joris-Maximilian Leopold</t>
  </si>
  <si>
    <t>Hameed</t>
  </si>
  <si>
    <t>Aaliyah</t>
  </si>
  <si>
    <t>Bayerer</t>
  </si>
  <si>
    <t>Tockhorn</t>
  </si>
  <si>
    <t>Jannik</t>
  </si>
  <si>
    <t>Ben Gilan</t>
  </si>
  <si>
    <t>Hahnefeld</t>
  </si>
  <si>
    <t>Kampmann</t>
  </si>
  <si>
    <t>Mia Marleen</t>
  </si>
  <si>
    <t>Lenz</t>
  </si>
  <si>
    <t>Lenny</t>
  </si>
  <si>
    <t>Adelberger</t>
  </si>
  <si>
    <t>Zoe</t>
  </si>
  <si>
    <t>Schaper</t>
  </si>
  <si>
    <t>Melvin</t>
  </si>
  <si>
    <t>Zurek</t>
  </si>
  <si>
    <t>Fritz</t>
  </si>
  <si>
    <t>Berner</t>
  </si>
  <si>
    <t>Brian</t>
  </si>
  <si>
    <t>Howard</t>
  </si>
  <si>
    <t>Melody Mae</t>
  </si>
  <si>
    <t>Kuhlmann</t>
  </si>
  <si>
    <t>Karsten</t>
  </si>
  <si>
    <t>Staffeth</t>
  </si>
  <si>
    <t>Svea Edda</t>
  </si>
  <si>
    <t>Appenheimer</t>
  </si>
  <si>
    <t>Carsten</t>
  </si>
  <si>
    <t>Matthias</t>
  </si>
  <si>
    <t>Giraldo Saldarriaga</t>
  </si>
  <si>
    <t>Sindy Tatiana</t>
  </si>
  <si>
    <t>Finnern</t>
  </si>
  <si>
    <t>Luca Sophie</t>
  </si>
  <si>
    <t>Scheper</t>
  </si>
  <si>
    <t>Ella</t>
  </si>
  <si>
    <t>Boldt</t>
  </si>
  <si>
    <t>Navarro</t>
  </si>
  <si>
    <t>Schirber</t>
  </si>
  <si>
    <t>Rostren</t>
  </si>
  <si>
    <t>De Souza Goncalves</t>
  </si>
  <si>
    <t>Felipe</t>
  </si>
  <si>
    <t>Schouten</t>
  </si>
  <si>
    <t>Marieke</t>
  </si>
  <si>
    <t>Meister</t>
  </si>
  <si>
    <t>Millie</t>
  </si>
  <si>
    <t>Nowatschin</t>
  </si>
  <si>
    <t>Hüning</t>
  </si>
  <si>
    <t>Bünning</t>
  </si>
  <si>
    <t>Hauke</t>
  </si>
  <si>
    <t>Decker</t>
  </si>
  <si>
    <t>Kea</t>
  </si>
  <si>
    <t>Zapolnov</t>
  </si>
  <si>
    <t>Kiril</t>
  </si>
  <si>
    <t>Strauß</t>
  </si>
  <si>
    <t>Marie Sophie</t>
  </si>
  <si>
    <t>Geisler</t>
  </si>
  <si>
    <t>Inga</t>
  </si>
  <si>
    <t>Abadi</t>
  </si>
  <si>
    <t>Lionel</t>
  </si>
  <si>
    <t>Zocher</t>
  </si>
  <si>
    <t>Inken</t>
  </si>
  <si>
    <t>Naroska</t>
  </si>
  <si>
    <t>Theo</t>
  </si>
  <si>
    <t>Chantré</t>
  </si>
  <si>
    <t>Hilgers</t>
  </si>
  <si>
    <t>Sonja</t>
  </si>
  <si>
    <t>Schwinkendorf</t>
  </si>
  <si>
    <t>Peitsch</t>
  </si>
  <si>
    <t>Prifti</t>
  </si>
  <si>
    <t>Pavllo</t>
  </si>
  <si>
    <t>Tino</t>
  </si>
  <si>
    <t>Hohnholz</t>
  </si>
  <si>
    <t>Leo</t>
  </si>
  <si>
    <t>Baldauf</t>
  </si>
  <si>
    <t>Kahl</t>
  </si>
  <si>
    <t>Marion</t>
  </si>
  <si>
    <t>Renner</t>
  </si>
  <si>
    <t>Kim-Steven</t>
  </si>
  <si>
    <t>Paparantzas</t>
  </si>
  <si>
    <t>Abbett</t>
  </si>
  <si>
    <t>Niilo</t>
  </si>
  <si>
    <t>Amerika</t>
  </si>
  <si>
    <t>Gries</t>
  </si>
  <si>
    <t>Ulrich</t>
  </si>
  <si>
    <t>Jamak</t>
  </si>
  <si>
    <t>Sara</t>
  </si>
  <si>
    <t>Schlusen</t>
  </si>
  <si>
    <t>Isabelle</t>
  </si>
  <si>
    <t>Vaitkus</t>
  </si>
  <si>
    <t>Joris</t>
  </si>
  <si>
    <t>Stoltenberg</t>
  </si>
  <si>
    <t>Kim Janine</t>
  </si>
  <si>
    <t>Çarçani</t>
  </si>
  <si>
    <t>Iris</t>
  </si>
  <si>
    <t>Baigorria</t>
  </si>
  <si>
    <t>Elif</t>
  </si>
  <si>
    <t>Hauenstein</t>
  </si>
  <si>
    <t>Enders</t>
  </si>
  <si>
    <t>Julian Pepe</t>
  </si>
  <si>
    <t>Wanke</t>
  </si>
  <si>
    <t>Anna Zoe</t>
  </si>
  <si>
    <t>Kleemeyer</t>
  </si>
  <si>
    <t>Wysokinska</t>
  </si>
  <si>
    <t>Bianca</t>
  </si>
  <si>
    <t>Fritzsche</t>
  </si>
  <si>
    <t>Philipp</t>
  </si>
  <si>
    <t>Lipp</t>
  </si>
  <si>
    <t>Jonathan</t>
  </si>
  <si>
    <t>Bilyeli</t>
  </si>
  <si>
    <t>Gül</t>
  </si>
  <si>
    <t>Hinze</t>
  </si>
  <si>
    <t>Cora</t>
  </si>
  <si>
    <t>Alexa</t>
  </si>
  <si>
    <t>Le Mercier</t>
  </si>
  <si>
    <t>Sophie Mimie</t>
  </si>
  <si>
    <t>Althen</t>
  </si>
  <si>
    <t>Wrede</t>
  </si>
  <si>
    <t>Leonie</t>
  </si>
  <si>
    <t>Koca</t>
  </si>
  <si>
    <t>Rozalin</t>
  </si>
  <si>
    <t>Schildknecht</t>
  </si>
  <si>
    <t>Erik</t>
  </si>
  <si>
    <t>Mahic</t>
  </si>
  <si>
    <t>Anton Maria</t>
  </si>
  <si>
    <t>Sommerrey</t>
  </si>
  <si>
    <t>Gossé</t>
  </si>
  <si>
    <t>Merle</t>
  </si>
  <si>
    <t>Marius José</t>
  </si>
  <si>
    <t>Reher</t>
  </si>
  <si>
    <t>Meinecke</t>
  </si>
  <si>
    <t>Englisch</t>
  </si>
  <si>
    <t>Luisa</t>
  </si>
  <si>
    <t>Herwald</t>
  </si>
  <si>
    <t>Marla Smilla Maria</t>
  </si>
  <si>
    <t>Kolja</t>
  </si>
  <si>
    <t>Albrecht</t>
  </si>
  <si>
    <t>Marlene</t>
  </si>
  <si>
    <t>Topal</t>
  </si>
  <si>
    <t>Enya</t>
  </si>
  <si>
    <t>Weber</t>
  </si>
  <si>
    <t>Caroline Pia</t>
  </si>
  <si>
    <t>Dekker</t>
  </si>
  <si>
    <t>Thekla</t>
  </si>
  <si>
    <t>Gaarz</t>
  </si>
  <si>
    <t>Anmerkungen</t>
  </si>
  <si>
    <t>Geburtsjahr</t>
  </si>
  <si>
    <t>Spielklasse</t>
  </si>
  <si>
    <t>Spielerpass</t>
  </si>
  <si>
    <t>Vereinsmitglied</t>
  </si>
  <si>
    <t>SportMember</t>
  </si>
  <si>
    <t>U20</t>
  </si>
  <si>
    <t>Ja</t>
  </si>
  <si>
    <t>Serra</t>
  </si>
  <si>
    <t>Maël</t>
  </si>
  <si>
    <t xml:space="preserve">Ben Amor </t>
  </si>
  <si>
    <t>Yassine</t>
  </si>
  <si>
    <t>U18</t>
  </si>
  <si>
    <t>Gekündigt</t>
  </si>
  <si>
    <t>Tran</t>
  </si>
  <si>
    <t>Damien Duy Minh</t>
  </si>
  <si>
    <t>Rostalski</t>
  </si>
  <si>
    <t>U16</t>
  </si>
  <si>
    <t>Naderi</t>
  </si>
  <si>
    <t>Keanu</t>
  </si>
  <si>
    <t>U15</t>
  </si>
  <si>
    <t>U13</t>
  </si>
  <si>
    <t>U12</t>
  </si>
  <si>
    <t>Yilmaz</t>
  </si>
  <si>
    <t>Ayla</t>
  </si>
  <si>
    <t>De-Souza</t>
  </si>
  <si>
    <t>Tracy</t>
  </si>
  <si>
    <t xml:space="preserve">Guimarães </t>
  </si>
  <si>
    <t>Neva</t>
  </si>
  <si>
    <t>Gonzáles</t>
  </si>
  <si>
    <t>Laura Sofia</t>
  </si>
  <si>
    <t>??.??.????</t>
  </si>
  <si>
    <t>Gesamtergebnis</t>
  </si>
  <si>
    <t>Anzahl von Nachname</t>
  </si>
  <si>
    <t>2010</t>
  </si>
  <si>
    <t>Anzahl</t>
  </si>
  <si>
    <t>Summiert</t>
  </si>
  <si>
    <t xml:space="preserve"> </t>
  </si>
  <si>
    <t>wU20</t>
  </si>
  <si>
    <t>mU15</t>
  </si>
  <si>
    <t>Jugendklasse</t>
  </si>
  <si>
    <t>Hamburger Meisterschaften</t>
  </si>
  <si>
    <t>wU15</t>
  </si>
  <si>
    <t>mU14</t>
  </si>
  <si>
    <t>wU14</t>
  </si>
  <si>
    <t>mU13</t>
  </si>
  <si>
    <t>wU13</t>
  </si>
  <si>
    <t>Jugendliga 1</t>
  </si>
  <si>
    <t>Jugendliga 2</t>
  </si>
  <si>
    <t>Jugendliga 3</t>
  </si>
  <si>
    <t>Jugendliga 4</t>
  </si>
  <si>
    <t>Jugendliga 5/6</t>
  </si>
  <si>
    <t>Altersklasse</t>
  </si>
  <si>
    <t>Feld gefüllt von</t>
  </si>
  <si>
    <t>Erledigt?</t>
  </si>
  <si>
    <t>mixed</t>
  </si>
  <si>
    <t>Wie viele Mannschaften</t>
  </si>
  <si>
    <t>Langbein</t>
  </si>
  <si>
    <t>Wahrscheinlich nicht dabei</t>
  </si>
  <si>
    <t>Könnte sich vorstellen in einer höheren Mannschaft mitzuspielen</t>
  </si>
  <si>
    <t>Zieht nach Kiel - nicht dabei</t>
  </si>
  <si>
    <t>Schermal</t>
  </si>
  <si>
    <t>Aktuell im Probetraining:</t>
  </si>
  <si>
    <t>1x Mitte</t>
  </si>
  <si>
    <t>1x Aussen</t>
  </si>
  <si>
    <t>1x Dia</t>
  </si>
  <si>
    <t>Aktuell noch gesucht:</t>
  </si>
  <si>
    <t>1x Libera</t>
  </si>
  <si>
    <t>Yiu</t>
  </si>
  <si>
    <t>Celina</t>
  </si>
  <si>
    <t>Herrmann</t>
  </si>
  <si>
    <t>Büchter</t>
  </si>
  <si>
    <t>Joline</t>
  </si>
  <si>
    <t>Marsing</t>
  </si>
  <si>
    <t>Walking</t>
  </si>
  <si>
    <t>Schnibbe</t>
  </si>
  <si>
    <t>Pia</t>
  </si>
  <si>
    <t>Keimer</t>
  </si>
  <si>
    <t>Hellen</t>
  </si>
  <si>
    <t>Bosl</t>
  </si>
  <si>
    <t>Nele</t>
  </si>
  <si>
    <t>Hartmann</t>
  </si>
  <si>
    <t>Pischl</t>
  </si>
  <si>
    <t>noch offen</t>
  </si>
  <si>
    <t>Jelenic</t>
  </si>
  <si>
    <t>Marija</t>
  </si>
  <si>
    <t>Ergebnis</t>
  </si>
  <si>
    <t xml:space="preserve">Mickus </t>
  </si>
  <si>
    <t>Austritte</t>
  </si>
  <si>
    <t>AA</t>
  </si>
  <si>
    <t>DIA</t>
  </si>
  <si>
    <t>LIB</t>
  </si>
  <si>
    <t>MB</t>
  </si>
  <si>
    <t>Z</t>
  </si>
  <si>
    <t xml:space="preserve">Warum Spieler Verein verlassen: Umzug weg aus Hamburg, Studium nicht in Hamburg, möchte höher und ambitionierter Volleyball spielen. </t>
  </si>
  <si>
    <t>???</t>
  </si>
  <si>
    <t>Rißler</t>
  </si>
  <si>
    <t>Maßig</t>
  </si>
  <si>
    <t>Mira</t>
  </si>
  <si>
    <t>Lilia</t>
  </si>
  <si>
    <t>Juliabao Nhi</t>
  </si>
  <si>
    <t>Abdulrahman</t>
  </si>
  <si>
    <t>Jasmin</t>
  </si>
  <si>
    <t>Japan</t>
  </si>
  <si>
    <t>Gesamthaft aufgehört</t>
  </si>
  <si>
    <t>Mutterschutz</t>
  </si>
  <si>
    <t>Hanna</t>
  </si>
  <si>
    <t>Verlässt Verein (Umzug)</t>
  </si>
  <si>
    <t>Wunsch auf Wechsel zu H2</t>
  </si>
  <si>
    <t>Bleibt im Team</t>
  </si>
  <si>
    <t>Hat Verein verlassen (Umzug)</t>
  </si>
  <si>
    <t>Verlässt Verein (Wechsel zu wohnungsnahem Verein)</t>
  </si>
  <si>
    <t>Bleibt im Team, ggf. Doppeltes Team U20/H7</t>
  </si>
  <si>
    <t>Nicht mehr im Team</t>
  </si>
  <si>
    <t>Verlässt Verein</t>
  </si>
  <si>
    <t>Jonuz</t>
  </si>
  <si>
    <t>Almir</t>
  </si>
  <si>
    <t>Neu im Team/Verein</t>
  </si>
  <si>
    <t>Steinmetz</t>
  </si>
  <si>
    <t>Frederik</t>
  </si>
  <si>
    <t>Peters</t>
  </si>
  <si>
    <t>Jan-Ove</t>
  </si>
  <si>
    <t>Wiederkehrend im Team</t>
  </si>
  <si>
    <t>Hems</t>
  </si>
  <si>
    <t>Marten</t>
  </si>
  <si>
    <t>Maltzahn</t>
  </si>
  <si>
    <t>Unsicher</t>
  </si>
  <si>
    <t>Position</t>
  </si>
  <si>
    <t>keine Rückmeldung</t>
  </si>
  <si>
    <t>bleibt</t>
  </si>
  <si>
    <t>verlässt die Mannschaft</t>
  </si>
  <si>
    <t>verlässt die Mannschaft, Oberstufe, höheres Team</t>
  </si>
  <si>
    <t>verlässt die Mannschaft, Umzug</t>
  </si>
  <si>
    <t>verlässt die Mannschaft, höheres team</t>
  </si>
  <si>
    <t>kann noch keine Aussage treffen, hat Probetrainings in anderen Mannschaften, weil GWE etwas weit weg ist, wenn es ihr da aber nicht gefällt, würde sie gerne bei uns bleiben</t>
  </si>
  <si>
    <t>Z/LIB</t>
  </si>
  <si>
    <t>wahrscheinliche Zugänge</t>
  </si>
  <si>
    <t>Charlotte Brederick</t>
  </si>
  <si>
    <t>Zuspiel</t>
  </si>
  <si>
    <t xml:space="preserve"> wir suchen Außen und Dia</t>
  </si>
  <si>
    <t>Jule</t>
  </si>
  <si>
    <t>Mitte</t>
  </si>
  <si>
    <t xml:space="preserve">Charlotte Bindriem </t>
  </si>
  <si>
    <t>Sevim</t>
  </si>
  <si>
    <t>Libera</t>
  </si>
  <si>
    <t>Trikots</t>
  </si>
  <si>
    <t>S</t>
  </si>
  <si>
    <t>schwarz</t>
  </si>
  <si>
    <t>M</t>
  </si>
  <si>
    <t>weiß</t>
  </si>
  <si>
    <t>L</t>
  </si>
  <si>
    <t>XL</t>
  </si>
  <si>
    <t>Trainer</t>
  </si>
  <si>
    <t xml:space="preserve">geht, Beach / Studium </t>
  </si>
  <si>
    <t>bleibt GWE 2</t>
  </si>
  <si>
    <t>geht (sucht evtl neues team GWE)</t>
  </si>
  <si>
    <t xml:space="preserve">geht (sucht neues Team) </t>
  </si>
  <si>
    <t>bleibt (inaktiv)</t>
  </si>
  <si>
    <t>geht (fahrtweg = Vereinswechsel)</t>
  </si>
  <si>
    <t xml:space="preserve">bleibt GWE 2 </t>
  </si>
  <si>
    <t xml:space="preserve">bleibt Gwe2 / wechselt Gwe 1 </t>
  </si>
  <si>
    <t xml:space="preserve">bleibt GWE 2 / wechselt GWE 1 </t>
  </si>
  <si>
    <t>geht (k.A.)</t>
  </si>
  <si>
    <t xml:space="preserve">geht (neues Team, evtl Vereinswechsel) </t>
  </si>
  <si>
    <t>geht (ausland)</t>
  </si>
  <si>
    <t>Austritt</t>
  </si>
  <si>
    <t>Aaron Caspar</t>
  </si>
  <si>
    <t>Damyan</t>
  </si>
  <si>
    <t>Marius</t>
  </si>
  <si>
    <t>Nonthakon</t>
  </si>
  <si>
    <t>Histrov</t>
  </si>
  <si>
    <t>Vorrath</t>
  </si>
  <si>
    <t xml:space="preserve">Abd El Rahman </t>
  </si>
  <si>
    <t>Aoebing</t>
  </si>
  <si>
    <t>AA/DIA</t>
  </si>
  <si>
    <t>ALL</t>
  </si>
  <si>
    <t>Grynko</t>
  </si>
  <si>
    <t>Alex</t>
  </si>
  <si>
    <t>Tsoroev</t>
  </si>
  <si>
    <t>Umar</t>
  </si>
  <si>
    <t>Meder</t>
  </si>
  <si>
    <t>Luca</t>
  </si>
  <si>
    <t>Ahmad</t>
  </si>
  <si>
    <t>Shirose</t>
  </si>
  <si>
    <t xml:space="preserve">Tovar </t>
  </si>
  <si>
    <t>Gonçalo</t>
  </si>
  <si>
    <t>Shahrukh</t>
  </si>
  <si>
    <t>Türmer</t>
  </si>
  <si>
    <t>Chatard</t>
  </si>
  <si>
    <t>Daniel</t>
  </si>
  <si>
    <t>Markovic</t>
  </si>
  <si>
    <t xml:space="preserve">Damir </t>
  </si>
  <si>
    <t>Gerlach</t>
  </si>
  <si>
    <t>Sandford</t>
  </si>
  <si>
    <t>Öztürk</t>
  </si>
  <si>
    <t>Außenangreifer/Libero</t>
  </si>
  <si>
    <t>Außenangreifer/Mittelblocker</t>
  </si>
  <si>
    <t>Außenangreifer/Zuspieler</t>
  </si>
  <si>
    <t>Diagonalangreifer/</t>
  </si>
  <si>
    <t>Mittelblocker/Außenangreifer</t>
  </si>
  <si>
    <t>Mittelblocker/Zuspieler</t>
  </si>
  <si>
    <t>Zuspieler/Diagonalangreifer</t>
  </si>
  <si>
    <t>ggf. Diagonalangreifer</t>
  </si>
  <si>
    <t>ggf. Zuspieler</t>
  </si>
  <si>
    <t>ggf. Libero</t>
  </si>
  <si>
    <t>ggf. Außenangreifer</t>
  </si>
  <si>
    <t>Phine</t>
  </si>
  <si>
    <t>Suche:</t>
  </si>
  <si>
    <t>Mögliche Austritte</t>
  </si>
  <si>
    <t>Wechselwunsch</t>
  </si>
  <si>
    <t>D1</t>
  </si>
  <si>
    <t>D2</t>
  </si>
  <si>
    <t>D3</t>
  </si>
  <si>
    <t>D7</t>
  </si>
  <si>
    <t>D8</t>
  </si>
  <si>
    <t>D10</t>
  </si>
  <si>
    <t>D11</t>
  </si>
  <si>
    <t>H5</t>
  </si>
  <si>
    <t>H7</t>
  </si>
  <si>
    <t>H8</t>
  </si>
  <si>
    <t>H9</t>
  </si>
  <si>
    <t>Teammitglieder</t>
  </si>
  <si>
    <t>Suche</t>
  </si>
  <si>
    <t>Wechsel</t>
  </si>
  <si>
    <t>SUMME</t>
  </si>
  <si>
    <t>Team</t>
  </si>
  <si>
    <t>Malte</t>
  </si>
  <si>
    <t>Max</t>
  </si>
  <si>
    <t>Jannes Arne</t>
  </si>
  <si>
    <t>Zacharakis</t>
  </si>
  <si>
    <t>Ioannis</t>
  </si>
  <si>
    <t xml:space="preserve">SUMME </t>
  </si>
  <si>
    <t>Neue Kader</t>
  </si>
  <si>
    <t>Jugendliga</t>
  </si>
  <si>
    <t>JuLi 1/2m</t>
  </si>
  <si>
    <t>JuLi3m</t>
  </si>
  <si>
    <t>JuLi4m</t>
  </si>
  <si>
    <t>JuLi5/6m</t>
  </si>
  <si>
    <t>JuLi1/2w</t>
  </si>
  <si>
    <t>JuLi3w</t>
  </si>
  <si>
    <t>JuLi4w</t>
  </si>
  <si>
    <t>JuLi5/6w</t>
  </si>
  <si>
    <t>JuLi3</t>
  </si>
  <si>
    <t>JuLi4</t>
  </si>
  <si>
    <t>JuLi5/6</t>
  </si>
  <si>
    <t>JuLi1/2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</si>
</sst>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2"/>
      <color theme="0"/>
      <name val="Montserrat"/>
    </font>
    <font>
      <sz val="12"/>
      <color theme="1"/>
      <name val="Montserrat"/>
    </font>
    <font>
      <sz val="12"/>
      <name val="Montserrat"/>
    </font>
    <font>
      <sz val="8"/>
      <name val="Aptos Narrow"/>
      <family val="2"/>
      <scheme val="minor"/>
    </font>
    <font>
      <sz val="11"/>
      <color theme="1"/>
      <name val="Montserrat"/>
    </font>
    <font>
      <sz val="11"/>
      <color theme="1"/>
      <name val="Aptos Narrow"/>
      <family val="2"/>
    </font>
    <font>
      <sz val="11"/>
      <color theme="0"/>
      <name val="Aptos Narrow"/>
      <family val="2"/>
      <scheme val="minor"/>
    </font>
    <font>
      <b/>
      <sz val="12"/>
      <color theme="0"/>
      <name val="Montserrat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1" fontId="2" fillId="0" borderId="0" xfId="0" applyNumberFormat="1" applyFont="1" applyAlignment="1">
      <alignment horizontal="right" vertical="top"/>
    </xf>
    <xf numFmtId="1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/>
    </xf>
    <xf numFmtId="14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4" fontId="2" fillId="0" borderId="0" xfId="0" applyNumberFormat="1" applyFont="1"/>
    <xf numFmtId="49" fontId="3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14" fontId="3" fillId="0" borderId="0" xfId="0" applyNumberFormat="1" applyFont="1" applyAlignment="1">
      <alignment horizontal="right" vertical="top"/>
    </xf>
    <xf numFmtId="14" fontId="3" fillId="0" borderId="0" xfId="0" applyNumberFormat="1" applyFont="1"/>
    <xf numFmtId="49" fontId="1" fillId="0" borderId="0" xfId="0" applyNumberFormat="1" applyFont="1" applyAlignment="1">
      <alignment vertical="top"/>
    </xf>
    <xf numFmtId="14" fontId="1" fillId="0" borderId="0" xfId="0" applyNumberFormat="1" applyFont="1" applyAlignment="1">
      <alignment horizontal="right" vertical="top"/>
    </xf>
    <xf numFmtId="14" fontId="1" fillId="0" borderId="0" xfId="0" applyNumberFormat="1" applyFont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pivotButton="1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49" fontId="3" fillId="0" borderId="0" xfId="0" applyNumberFormat="1" applyFont="1"/>
    <xf numFmtId="49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9" fontId="3" fillId="0" borderId="0" xfId="1" applyNumberFormat="1" applyFont="1" applyAlignment="1">
      <alignment vertical="top"/>
    </xf>
    <xf numFmtId="49" fontId="3" fillId="0" borderId="0" xfId="1" applyNumberFormat="1" applyFont="1" applyAlignment="1">
      <alignment vertical="top" wrapText="1"/>
    </xf>
    <xf numFmtId="14" fontId="3" fillId="0" borderId="0" xfId="1" applyNumberFormat="1" applyFont="1" applyAlignment="1">
      <alignment horizontal="right" vertical="top"/>
    </xf>
    <xf numFmtId="14" fontId="3" fillId="0" borderId="0" xfId="1" applyNumberFormat="1" applyFont="1"/>
    <xf numFmtId="49" fontId="3" fillId="0" borderId="0" xfId="1" applyNumberFormat="1" applyFont="1"/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/>
    </xf>
    <xf numFmtId="0" fontId="1" fillId="0" borderId="0" xfId="1" applyFont="1" applyAlignment="1">
      <alignment vertical="top" wrapText="1"/>
    </xf>
    <xf numFmtId="0" fontId="7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49" fontId="3" fillId="4" borderId="6" xfId="0" applyNumberFormat="1" applyFont="1" applyFill="1" applyBorder="1" applyAlignment="1">
      <alignment vertical="top"/>
    </xf>
    <xf numFmtId="14" fontId="3" fillId="4" borderId="6" xfId="0" applyNumberFormat="1" applyFont="1" applyFill="1" applyBorder="1" applyAlignment="1">
      <alignment horizontal="right" vertical="top"/>
    </xf>
    <xf numFmtId="49" fontId="3" fillId="4" borderId="6" xfId="0" applyNumberFormat="1" applyFont="1" applyFill="1" applyBorder="1" applyAlignment="1">
      <alignment vertical="top" wrapText="1"/>
    </xf>
    <xf numFmtId="49" fontId="3" fillId="0" borderId="6" xfId="0" applyNumberFormat="1" applyFont="1" applyBorder="1" applyAlignment="1">
      <alignment vertical="top"/>
    </xf>
    <xf numFmtId="14" fontId="3" fillId="0" borderId="6" xfId="0" applyNumberFormat="1" applyFont="1" applyBorder="1" applyAlignment="1">
      <alignment horizontal="right" vertical="top"/>
    </xf>
    <xf numFmtId="49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/>
    </xf>
    <xf numFmtId="49" fontId="3" fillId="4" borderId="7" xfId="0" applyNumberFormat="1" applyFont="1" applyFill="1" applyBorder="1" applyAlignment="1">
      <alignment vertical="top"/>
    </xf>
    <xf numFmtId="14" fontId="3" fillId="4" borderId="7" xfId="0" applyNumberFormat="1" applyFont="1" applyFill="1" applyBorder="1" applyAlignment="1">
      <alignment horizontal="right" vertical="top"/>
    </xf>
    <xf numFmtId="0" fontId="8" fillId="3" borderId="5" xfId="0" applyFont="1" applyFill="1" applyBorder="1" applyAlignment="1">
      <alignment vertical="top"/>
    </xf>
    <xf numFmtId="0" fontId="8" fillId="3" borderId="5" xfId="0" applyFont="1" applyFill="1" applyBorder="1" applyAlignment="1">
      <alignment horizontal="right" vertical="top"/>
    </xf>
    <xf numFmtId="0" fontId="8" fillId="3" borderId="5" xfId="0" applyFont="1" applyFill="1" applyBorder="1" applyAlignment="1">
      <alignment vertical="top" wrapText="1"/>
    </xf>
    <xf numFmtId="0" fontId="2" fillId="0" borderId="0" xfId="0" applyFont="1"/>
    <xf numFmtId="14" fontId="3" fillId="0" borderId="6" xfId="0" applyNumberFormat="1" applyFont="1" applyBorder="1"/>
    <xf numFmtId="49" fontId="3" fillId="6" borderId="0" xfId="0" applyNumberFormat="1" applyFont="1" applyFill="1" applyAlignment="1">
      <alignment vertical="top"/>
    </xf>
    <xf numFmtId="14" fontId="3" fillId="6" borderId="0" xfId="0" applyNumberFormat="1" applyFont="1" applyFill="1" applyAlignment="1">
      <alignment horizontal="right" vertical="top"/>
    </xf>
    <xf numFmtId="49" fontId="3" fillId="6" borderId="0" xfId="0" applyNumberFormat="1" applyFont="1" applyFill="1" applyAlignment="1">
      <alignment vertical="top" wrapText="1"/>
    </xf>
    <xf numFmtId="49" fontId="3" fillId="5" borderId="6" xfId="0" applyNumberFormat="1" applyFont="1" applyFill="1" applyBorder="1" applyAlignment="1">
      <alignment vertical="top"/>
    </xf>
    <xf numFmtId="14" fontId="3" fillId="5" borderId="6" xfId="0" applyNumberFormat="1" applyFont="1" applyFill="1" applyBorder="1" applyAlignment="1">
      <alignment horizontal="right" vertical="top"/>
    </xf>
    <xf numFmtId="49" fontId="3" fillId="5" borderId="6" xfId="0" applyNumberFormat="1" applyFont="1" applyFill="1" applyBorder="1" applyAlignment="1">
      <alignment vertical="top" wrapText="1"/>
    </xf>
    <xf numFmtId="49" fontId="3" fillId="0" borderId="7" xfId="0" applyNumberFormat="1" applyFont="1" applyBorder="1" applyAlignment="1">
      <alignment vertical="top"/>
    </xf>
    <xf numFmtId="14" fontId="3" fillId="0" borderId="7" xfId="0" applyNumberFormat="1" applyFont="1" applyBorder="1" applyAlignment="1">
      <alignment horizontal="right" vertical="top"/>
    </xf>
    <xf numFmtId="49" fontId="3" fillId="0" borderId="7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1" fontId="2" fillId="0" borderId="9" xfId="0" applyNumberFormat="1" applyFont="1" applyBorder="1" applyAlignment="1">
      <alignment horizontal="right" vertical="top"/>
    </xf>
    <xf numFmtId="0" fontId="2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1" fontId="2" fillId="0" borderId="12" xfId="0" applyNumberFormat="1" applyFont="1" applyBorder="1" applyAlignment="1">
      <alignment horizontal="right" vertical="top"/>
    </xf>
    <xf numFmtId="0" fontId="2" fillId="0" borderId="12" xfId="0" applyFont="1" applyBorder="1" applyAlignment="1">
      <alignment vertical="top" wrapText="1"/>
    </xf>
    <xf numFmtId="0" fontId="2" fillId="0" borderId="11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8" xfId="0" applyFont="1" applyBorder="1"/>
    <xf numFmtId="0" fontId="2" fillId="0" borderId="9" xfId="0" applyFont="1" applyBorder="1"/>
    <xf numFmtId="0" fontId="2" fillId="0" borderId="13" xfId="0" applyFont="1" applyBorder="1"/>
    <xf numFmtId="0" fontId="2" fillId="0" borderId="10" xfId="0" applyFont="1" applyBorder="1"/>
    <xf numFmtId="0" fontId="2" fillId="0" borderId="14" xfId="0" applyFont="1" applyBorder="1"/>
    <xf numFmtId="0" fontId="2" fillId="2" borderId="0" xfId="0" applyFont="1" applyFill="1" applyAlignment="1">
      <alignment horizontal="center"/>
    </xf>
    <xf numFmtId="0" fontId="3" fillId="0" borderId="0" xfId="0" applyFont="1"/>
    <xf numFmtId="49" fontId="2" fillId="4" borderId="6" xfId="0" applyNumberFormat="1" applyFont="1" applyFill="1" applyBorder="1" applyAlignment="1">
      <alignment vertical="top"/>
    </xf>
    <xf numFmtId="14" fontId="2" fillId="4" borderId="6" xfId="0" applyNumberFormat="1" applyFont="1" applyFill="1" applyBorder="1" applyAlignment="1">
      <alignment horizontal="right" vertical="top"/>
    </xf>
    <xf numFmtId="49" fontId="2" fillId="4" borderId="6" xfId="0" applyNumberFormat="1" applyFont="1" applyFill="1" applyBorder="1" applyAlignment="1">
      <alignment vertical="top" wrapText="1"/>
    </xf>
    <xf numFmtId="49" fontId="2" fillId="0" borderId="6" xfId="0" applyNumberFormat="1" applyFont="1" applyBorder="1" applyAlignment="1">
      <alignment vertical="top"/>
    </xf>
    <xf numFmtId="14" fontId="2" fillId="0" borderId="6" xfId="0" applyNumberFormat="1" applyFont="1" applyBorder="1" applyAlignment="1">
      <alignment horizontal="right" vertical="top"/>
    </xf>
    <xf numFmtId="49" fontId="2" fillId="0" borderId="6" xfId="0" applyNumberFormat="1" applyFont="1" applyBorder="1" applyAlignment="1">
      <alignment vertical="top" wrapText="1"/>
    </xf>
    <xf numFmtId="49" fontId="2" fillId="0" borderId="7" xfId="0" applyNumberFormat="1" applyFont="1" applyBorder="1" applyAlignment="1">
      <alignment vertical="top"/>
    </xf>
    <xf numFmtId="14" fontId="2" fillId="0" borderId="7" xfId="0" applyNumberFormat="1" applyFont="1" applyBorder="1" applyAlignment="1">
      <alignment horizontal="right" vertical="top"/>
    </xf>
    <xf numFmtId="49" fontId="2" fillId="0" borderId="7" xfId="0" applyNumberFormat="1" applyFont="1" applyBorder="1" applyAlignment="1">
      <alignment vertical="top" wrapText="1"/>
    </xf>
    <xf numFmtId="0" fontId="1" fillId="7" borderId="0" xfId="0" applyFont="1" applyFill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NumberFormat="1" applyFont="1"/>
    <xf numFmtId="49" fontId="5" fillId="0" borderId="0" xfId="0" applyNumberFormat="1" applyFont="1" applyAlignment="1">
      <alignment horizontal="left" indent="1"/>
    </xf>
    <xf numFmtId="0" fontId="5" fillId="0" borderId="0" xfId="0" applyFont="1" applyAlignment="1">
      <alignment horizontal="center"/>
    </xf>
  </cellXfs>
  <cellStyles count="2">
    <cellStyle name="Standard" xfId="0" builtinId="0"/>
    <cellStyle name="Standard 2" xfId="1" xr:uid="{7A5CC563-A64F-4DA7-B4F3-DFBFAD4C8656}"/>
  </cellStyles>
  <dxfs count="29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  <numFmt numFmtId="30" formatCode="@"/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  <alignment horizontal="left" vertical="bottom" textRotation="0" wrapText="0" indent="1" justifyLastLine="0" shrinkToFit="0" readingOrder="0"/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ontserrat"/>
        <scheme val="none"/>
      </font>
      <alignment horizontal="left" vertical="bottom" textRotation="0" wrapText="0" indent="1" justifyLastLine="0" shrinkToFit="0" readingOrder="0"/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numFmt numFmtId="1" formatCode="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numFmt numFmtId="1" formatCode="0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numFmt numFmtId="19" formatCode="dd/mm/yyyy"/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19" formatCode="dd/mm/yyyy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0"/>
        <name val="Montserrat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19" formatCode="dd/mm/yyyy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color theme="0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19" formatCode="dd/mm/yyyy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19" formatCode="dd/mm/yyyy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b val="0"/>
        <strike val="0"/>
        <outline val="0"/>
        <shadow val="0"/>
        <u val="none"/>
        <vertAlign val="baseline"/>
        <sz val="12"/>
        <color auto="1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fill>
        <patternFill patternType="solid">
          <fgColor indexed="64"/>
          <bgColor rgb="FFFFC000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Montserrat"/>
        <scheme val="none"/>
      </font>
      <numFmt numFmtId="30" formatCode="@"/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Montserrat"/>
        <scheme val="none"/>
      </font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Montserrat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0</xdr:row>
          <xdr:rowOff>190500</xdr:rowOff>
        </xdr:from>
        <xdr:to>
          <xdr:col>5</xdr:col>
          <xdr:colOff>476250</xdr:colOff>
          <xdr:row>2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1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2</xdr:row>
          <xdr:rowOff>190500</xdr:rowOff>
        </xdr:from>
        <xdr:to>
          <xdr:col>5</xdr:col>
          <xdr:colOff>476250</xdr:colOff>
          <xdr:row>4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17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2</xdr:row>
          <xdr:rowOff>190500</xdr:rowOff>
        </xdr:from>
        <xdr:to>
          <xdr:col>5</xdr:col>
          <xdr:colOff>476250</xdr:colOff>
          <xdr:row>4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17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4</xdr:row>
          <xdr:rowOff>190500</xdr:rowOff>
        </xdr:from>
        <xdr:to>
          <xdr:col>5</xdr:col>
          <xdr:colOff>476250</xdr:colOff>
          <xdr:row>6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17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7</xdr:row>
          <xdr:rowOff>190500</xdr:rowOff>
        </xdr:from>
        <xdr:to>
          <xdr:col>5</xdr:col>
          <xdr:colOff>476250</xdr:colOff>
          <xdr:row>9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17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5</xdr:row>
          <xdr:rowOff>190500</xdr:rowOff>
        </xdr:from>
        <xdr:to>
          <xdr:col>5</xdr:col>
          <xdr:colOff>476250</xdr:colOff>
          <xdr:row>7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17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7</xdr:row>
          <xdr:rowOff>190500</xdr:rowOff>
        </xdr:from>
        <xdr:to>
          <xdr:col>5</xdr:col>
          <xdr:colOff>476250</xdr:colOff>
          <xdr:row>9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17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9</xdr:row>
          <xdr:rowOff>190500</xdr:rowOff>
        </xdr:from>
        <xdr:to>
          <xdr:col>5</xdr:col>
          <xdr:colOff>476250</xdr:colOff>
          <xdr:row>11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17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11</xdr:row>
          <xdr:rowOff>190500</xdr:rowOff>
        </xdr:from>
        <xdr:to>
          <xdr:col>5</xdr:col>
          <xdr:colOff>476250</xdr:colOff>
          <xdr:row>13</xdr:row>
          <xdr:rowOff>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17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13</xdr:row>
          <xdr:rowOff>190500</xdr:rowOff>
        </xdr:from>
        <xdr:to>
          <xdr:col>5</xdr:col>
          <xdr:colOff>476250</xdr:colOff>
          <xdr:row>15</xdr:row>
          <xdr:rowOff>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17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15</xdr:row>
          <xdr:rowOff>190500</xdr:rowOff>
        </xdr:from>
        <xdr:to>
          <xdr:col>5</xdr:col>
          <xdr:colOff>476250</xdr:colOff>
          <xdr:row>17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17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</xdr:row>
          <xdr:rowOff>190500</xdr:rowOff>
        </xdr:from>
        <xdr:to>
          <xdr:col>5</xdr:col>
          <xdr:colOff>476250</xdr:colOff>
          <xdr:row>3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17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3</xdr:row>
          <xdr:rowOff>190500</xdr:rowOff>
        </xdr:from>
        <xdr:to>
          <xdr:col>5</xdr:col>
          <xdr:colOff>476250</xdr:colOff>
          <xdr:row>5</xdr:row>
          <xdr:rowOff>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17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6</xdr:row>
          <xdr:rowOff>190500</xdr:rowOff>
        </xdr:from>
        <xdr:to>
          <xdr:col>5</xdr:col>
          <xdr:colOff>476250</xdr:colOff>
          <xdr:row>8</xdr:row>
          <xdr:rowOff>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17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8</xdr:row>
          <xdr:rowOff>190500</xdr:rowOff>
        </xdr:from>
        <xdr:to>
          <xdr:col>5</xdr:col>
          <xdr:colOff>476250</xdr:colOff>
          <xdr:row>10</xdr:row>
          <xdr:rowOff>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17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10</xdr:row>
          <xdr:rowOff>190500</xdr:rowOff>
        </xdr:from>
        <xdr:to>
          <xdr:col>5</xdr:col>
          <xdr:colOff>476250</xdr:colOff>
          <xdr:row>12</xdr:row>
          <xdr:rowOff>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17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12</xdr:row>
          <xdr:rowOff>190500</xdr:rowOff>
        </xdr:from>
        <xdr:to>
          <xdr:col>5</xdr:col>
          <xdr:colOff>476250</xdr:colOff>
          <xdr:row>14</xdr:row>
          <xdr:rowOff>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17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14</xdr:row>
          <xdr:rowOff>190500</xdr:rowOff>
        </xdr:from>
        <xdr:to>
          <xdr:col>5</xdr:col>
          <xdr:colOff>476250</xdr:colOff>
          <xdr:row>16</xdr:row>
          <xdr:rowOff>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17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16</xdr:row>
          <xdr:rowOff>190500</xdr:rowOff>
        </xdr:from>
        <xdr:to>
          <xdr:col>5</xdr:col>
          <xdr:colOff>476250</xdr:colOff>
          <xdr:row>18</xdr:row>
          <xdr:rowOff>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17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17</xdr:row>
          <xdr:rowOff>190500</xdr:rowOff>
        </xdr:from>
        <xdr:to>
          <xdr:col>5</xdr:col>
          <xdr:colOff>476250</xdr:colOff>
          <xdr:row>19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17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18</xdr:row>
          <xdr:rowOff>190500</xdr:rowOff>
        </xdr:from>
        <xdr:to>
          <xdr:col>5</xdr:col>
          <xdr:colOff>476250</xdr:colOff>
          <xdr:row>20</xdr:row>
          <xdr:rowOff>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17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19</xdr:row>
          <xdr:rowOff>190500</xdr:rowOff>
        </xdr:from>
        <xdr:to>
          <xdr:col>5</xdr:col>
          <xdr:colOff>476250</xdr:colOff>
          <xdr:row>21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17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20</xdr:row>
          <xdr:rowOff>190500</xdr:rowOff>
        </xdr:from>
        <xdr:to>
          <xdr:col>5</xdr:col>
          <xdr:colOff>476250</xdr:colOff>
          <xdr:row>22</xdr:row>
          <xdr:rowOff>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17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21</xdr:row>
          <xdr:rowOff>190500</xdr:rowOff>
        </xdr:from>
        <xdr:to>
          <xdr:col>5</xdr:col>
          <xdr:colOff>476250</xdr:colOff>
          <xdr:row>23</xdr:row>
          <xdr:rowOff>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17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erd Schulte" refreshedDate="45795.320330555558" createdVersion="8" refreshedVersion="8" minRefreshableVersion="3" recordCount="172" xr:uid="{C993FB8A-959C-484F-B6A5-914785F14D05}">
  <cacheSource type="worksheet">
    <worksheetSource name="Tabelle117"/>
  </cacheSource>
  <cacheFields count="12">
    <cacheField name="Nachname" numFmtId="49">
      <sharedItems count="163">
        <s v="Röhl"/>
        <s v="Cucchi"/>
        <s v="Scheibner"/>
        <s v="Schulz"/>
        <s v="Abd El Rahman"/>
        <s v="Ewald"/>
        <s v="Demba"/>
        <s v="Nguyen"/>
        <s v="Litke"/>
        <s v="Bungenstock"/>
        <s v="Comoe"/>
        <s v="Reschke"/>
        <s v="Mallison"/>
        <s v="Gothe"/>
        <s v="Rifai"/>
        <s v="Hohnholz"/>
        <s v="Sabi"/>
        <s v="Darafarin"/>
        <s v="Fischer"/>
        <s v="Kim"/>
        <s v="Winkler"/>
        <s v="Strate"/>
        <s v="Mall"/>
        <s v="Erk"/>
        <s v="Concilio"/>
        <s v="Berner"/>
        <s v="Zurek"/>
        <s v="Boldt"/>
        <s v="Rostren"/>
        <s v="De Souza Goncalves"/>
        <s v="Zapolnov"/>
        <s v="Abbett"/>
        <s v="Althen"/>
        <s v="Serra"/>
        <s v="Krüger"/>
        <s v="Dombrowe"/>
        <s v="Schaft"/>
        <s v="Schiefke"/>
        <s v="Greifsmühlen"/>
        <s v="Lopez Jaramillo"/>
        <s v="Moeller"/>
        <s v="Malin"/>
        <s v="Leicht"/>
        <s v="Tran"/>
        <s v="Faber"/>
        <s v="Schumann"/>
        <s v="Schmidt"/>
        <s v="Ehlert"/>
        <s v="Hanewinkel"/>
        <s v="Eisfeld"/>
        <s v="Dörnenburg"/>
        <s v="Fantitsch"/>
        <s v="Lenz"/>
        <s v="Prifti"/>
        <s v="Vaitkus"/>
        <s v="Ben Amor "/>
        <s v="Asensio Lorenz"/>
        <s v="Lage"/>
        <s v="Krißler"/>
        <s v="Stoyanov"/>
        <s v="Müller-Hilgerloh"/>
        <s v="Dammann"/>
        <s v="Dinis"/>
        <s v="Bochnig"/>
        <s v="Rostalski"/>
        <s v="Myrtsidis"/>
        <s v="Hahnefeld"/>
        <s v="Abadi"/>
        <s v="Naroska"/>
        <s v="Paparantzas"/>
        <s v="Hauenstein"/>
        <s v="Kahvand"/>
        <s v="Otterson"/>
        <s v="Terhalle"/>
        <s v="Reul"/>
        <s v="Matzke"/>
        <s v="Kabour"/>
        <s v="Beuttenmüller"/>
        <s v="Bönninger Moreira"/>
        <s v="Lorenz"/>
        <s v="Perna"/>
        <s v="Olsen"/>
        <s v="Naderi"/>
        <s v="Schwinkendorf"/>
        <s v="Rheim"/>
        <s v="Wolff"/>
        <s v="Langbein"/>
        <s v="von Cotta"/>
        <s v="Schürmann"/>
        <s v="Maciaszkiewicz"/>
        <s v="Schmale"/>
        <s v="Enders"/>
        <s v="Lipp"/>
        <s v="Fiegen"/>
        <s v="Schirmer"/>
        <s v="Koch"/>
        <s v="Jafari"/>
        <s v="Lötters"/>
        <s v="Kirchner"/>
        <s v="Kalinski"/>
        <s v="Emmerich"/>
        <s v="Rissler"/>
        <s v="Jamak"/>
        <s v="Pagan Canovas "/>
        <s v="Yilmaz"/>
        <s v="Tuna"/>
        <s v="Neubauer"/>
        <s v="Peter"/>
        <s v="De-Souza"/>
        <s v="Tang"/>
        <s v="Bublitz"/>
        <s v="Retzlaff"/>
        <s v="Remmers"/>
        <s v="Scheper"/>
        <s v="Peitsch"/>
        <s v="Wagner"/>
        <s v="Geerdts"/>
        <s v="Tavarnay"/>
        <s v="Guimarães "/>
        <s v="Böhm"/>
        <s v="Stachitz"/>
        <s v="Hinz Bertolo"/>
        <s v="Sofia"/>
        <s v="Aydin"/>
        <s v="Adamski"/>
        <s v="Kupfer"/>
        <s v="Maßing"/>
        <s v="Sternberger"/>
        <s v="Kampmann"/>
        <s v="Adelberger"/>
        <s v="Howard"/>
        <s v="Staffeth"/>
        <s v="Albrecht"/>
        <s v="Abera"/>
        <s v="Langner"/>
        <s v="Höbermann"/>
        <s v="Scheppelmann"/>
        <s v="Schlott"/>
        <s v="Wölk"/>
        <s v="Gonzáles"/>
        <s v="Guchua"/>
        <s v="Ismajili"/>
        <s v="Dehlow"/>
        <s v="Sahner"/>
        <s v="Meister"/>
        <s v="Wysokinska"/>
        <s v="Herwald"/>
        <s v="Weber"/>
        <s v="Hirt"/>
        <s v="Rögler"/>
        <s v="Siegert"/>
        <s v="Molinos Logemann"/>
        <s v="Preisler"/>
        <s v="Baigorria"/>
        <s v="Behre"/>
        <s v="Mardersteig"/>
        <s v="Böckmann"/>
        <s v="Böttcher"/>
        <s v="Mäschig"/>
        <s v="Jakob"/>
        <s v="Koca"/>
        <s v="Topal"/>
        <s v="Hakaj" u="1"/>
      </sharedItems>
    </cacheField>
    <cacheField name="Vorname" numFmtId="49">
      <sharedItems/>
    </cacheField>
    <cacheField name="Erwachsene" numFmtId="49">
      <sharedItems/>
    </cacheField>
    <cacheField name="Jugend" numFmtId="49">
      <sharedItems/>
    </cacheField>
    <cacheField name="Geschlecht" numFmtId="49">
      <sharedItems count="2">
        <s v="männlich"/>
        <s v="Weiblich"/>
      </sharedItems>
    </cacheField>
    <cacheField name="Geburtsdatum" numFmtId="14">
      <sharedItems containsDate="1" containsMixedTypes="1" minDate="2007-02-11T00:00:00" maxDate="2016-09-06T00:00:00"/>
    </cacheField>
    <cacheField name="Geburtsjahr" numFmtId="49">
      <sharedItems containsMixedTypes="1" containsNumber="1" containsInteger="1" minValue="2007" maxValue="2016"/>
    </cacheField>
    <cacheField name="Spielklasse" numFmtId="49">
      <sharedItems containsBlank="1" count="8">
        <s v="U20"/>
        <s v="U18"/>
        <s v="U16"/>
        <s v="U15"/>
        <s v="U14"/>
        <s v="U13"/>
        <s v="U12"/>
        <m u="1"/>
      </sharedItems>
    </cacheField>
    <cacheField name="Jugendliga" numFmtId="49">
      <sharedItems count="8">
        <s v="JuLi 1/2m"/>
        <s v="JuLi3m"/>
        <s v="JuLi4m"/>
        <s v="JuLi5/6m"/>
        <s v="JuLi1/2w"/>
        <s v="JuLi3w"/>
        <s v="JuLi4w"/>
        <s v="JuLi5/6w"/>
      </sharedItems>
    </cacheField>
    <cacheField name="Spielerpass" numFmtId="1">
      <sharedItems containsBlank="1"/>
    </cacheField>
    <cacheField name="Vereinsmitglied" numFmtId="1">
      <sharedItems containsBlank="1"/>
    </cacheField>
    <cacheField name="SportMember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2">
  <r>
    <x v="0"/>
    <s v="Mathis"/>
    <s v="Jugend"/>
    <s v="mU18"/>
    <x v="0"/>
    <d v="2007-02-11T00:00:00"/>
    <n v="2007"/>
    <x v="0"/>
    <x v="0"/>
    <s v="Ja"/>
    <s v="Ja"/>
    <s v="Ja"/>
  </r>
  <r>
    <x v="1"/>
    <s v="Noel"/>
    <s v="Jugend"/>
    <s v="kP"/>
    <x v="0"/>
    <d v="2007-02-16T00:00:00"/>
    <n v="2007"/>
    <x v="0"/>
    <x v="0"/>
    <s v="Nein"/>
    <s v="Ja"/>
    <s v="Nein"/>
  </r>
  <r>
    <x v="2"/>
    <s v="Max Etienne"/>
    <s v="H2"/>
    <s v="mU20"/>
    <x v="0"/>
    <d v="2007-02-18T00:00:00"/>
    <n v="2007"/>
    <x v="0"/>
    <x v="0"/>
    <s v="Ja"/>
    <s v="Ja"/>
    <s v="Nein"/>
  </r>
  <r>
    <x v="3"/>
    <s v="Lovis Anton"/>
    <s v="H4"/>
    <s v="mU20"/>
    <x v="0"/>
    <d v="2007-03-25T00:00:00"/>
    <n v="2007"/>
    <x v="0"/>
    <x v="0"/>
    <s v="Ja"/>
    <s v="Ja"/>
    <s v="Nein"/>
  </r>
  <r>
    <x v="4"/>
    <s v="Karim"/>
    <s v="Jugend"/>
    <s v="mU18"/>
    <x v="0"/>
    <d v="2007-03-29T00:00:00"/>
    <n v="2007"/>
    <x v="0"/>
    <x v="0"/>
    <s v="Ja"/>
    <s v="Ja"/>
    <s v="Ja"/>
  </r>
  <r>
    <x v="5"/>
    <s v="Jannes"/>
    <s v="H4"/>
    <s v="mU20"/>
    <x v="0"/>
    <d v="2007-03-30T00:00:00"/>
    <n v="2007"/>
    <x v="0"/>
    <x v="0"/>
    <s v="Ja"/>
    <s v="Ja"/>
    <s v="Nein"/>
  </r>
  <r>
    <x v="6"/>
    <s v="Bubacar"/>
    <s v="H2"/>
    <s v="mU20"/>
    <x v="0"/>
    <d v="2007-05-01T00:00:00"/>
    <n v="2007"/>
    <x v="0"/>
    <x v="0"/>
    <s v="Ja"/>
    <s v="Ja"/>
    <s v="Nein"/>
  </r>
  <r>
    <x v="7"/>
    <s v="Raphael Van Minh"/>
    <s v="Jugend"/>
    <s v="mU18"/>
    <x v="0"/>
    <d v="2007-05-26T00:00:00"/>
    <n v="2007"/>
    <x v="0"/>
    <x v="0"/>
    <s v="Nein"/>
    <s v="Ja"/>
    <s v="Ja"/>
  </r>
  <r>
    <x v="8"/>
    <s v="Jakob"/>
    <s v="H1"/>
    <s v="mU20"/>
    <x v="0"/>
    <d v="2007-06-21T00:00:00"/>
    <n v="2007"/>
    <x v="0"/>
    <x v="0"/>
    <s v="Ja"/>
    <s v="Ja"/>
    <s v="Nein"/>
  </r>
  <r>
    <x v="9"/>
    <s v="Elias"/>
    <s v="H3"/>
    <s v="mU20"/>
    <x v="0"/>
    <d v="2007-06-22T00:00:00"/>
    <n v="2007"/>
    <x v="0"/>
    <x v="0"/>
    <s v="Ja"/>
    <s v="Ja"/>
    <s v="Nein"/>
  </r>
  <r>
    <x v="10"/>
    <s v="Malte Basquiat"/>
    <s v="Jugend"/>
    <s v="mU20"/>
    <x v="0"/>
    <d v="2007-07-05T00:00:00"/>
    <n v="2007"/>
    <x v="0"/>
    <x v="0"/>
    <s v="Ja"/>
    <s v="Ja"/>
    <s v="Nein"/>
  </r>
  <r>
    <x v="11"/>
    <s v="Theodor"/>
    <s v="H1"/>
    <s v="mU20"/>
    <x v="0"/>
    <d v="2007-07-22T00:00:00"/>
    <n v="2007"/>
    <x v="0"/>
    <x v="0"/>
    <s v="Ja"/>
    <s v="Ja"/>
    <s v="Nein"/>
  </r>
  <r>
    <x v="12"/>
    <s v="Elias"/>
    <s v="H2"/>
    <s v="mU20"/>
    <x v="0"/>
    <d v="2007-07-27T00:00:00"/>
    <n v="2007"/>
    <x v="0"/>
    <x v="0"/>
    <s v="Ja"/>
    <s v="Ja"/>
    <s v="Nein"/>
  </r>
  <r>
    <x v="13"/>
    <s v="Leonard"/>
    <s v="Jugend"/>
    <s v="mU18"/>
    <x v="0"/>
    <d v="2007-09-11T00:00:00"/>
    <n v="2007"/>
    <x v="0"/>
    <x v="0"/>
    <s v="Ja"/>
    <s v="Ja"/>
    <s v="Ja"/>
  </r>
  <r>
    <x v="14"/>
    <s v="Amer"/>
    <s v="H4"/>
    <s v="mU20"/>
    <x v="0"/>
    <d v="2007-09-14T00:00:00"/>
    <n v="2007"/>
    <x v="0"/>
    <x v="0"/>
    <s v="Ja"/>
    <s v="Ja"/>
    <s v="Nein"/>
  </r>
  <r>
    <x v="15"/>
    <s v="Leo"/>
    <s v="Jugend"/>
    <s v="mU18"/>
    <x v="0"/>
    <d v="2007-11-11T00:00:00"/>
    <n v="2007"/>
    <x v="0"/>
    <x v="0"/>
    <s v="Ja"/>
    <s v="Ja"/>
    <s v="Ja"/>
  </r>
  <r>
    <x v="16"/>
    <s v="Joshua"/>
    <s v="H6"/>
    <s v="mU18"/>
    <x v="0"/>
    <d v="2008-01-09T00:00:00"/>
    <n v="2008"/>
    <x v="0"/>
    <x v="0"/>
    <s v="Ja"/>
    <s v="Ja"/>
    <s v="Nein"/>
  </r>
  <r>
    <x v="17"/>
    <s v="Valentin"/>
    <s v="H6"/>
    <s v="mU18"/>
    <x v="0"/>
    <d v="2008-02-16T00:00:00"/>
    <n v="2008"/>
    <x v="0"/>
    <x v="0"/>
    <s v="Ja"/>
    <s v="Ja"/>
    <s v="Nein"/>
  </r>
  <r>
    <x v="18"/>
    <s v="Henri"/>
    <s v="H6"/>
    <s v="mU18"/>
    <x v="0"/>
    <d v="2008-04-21T00:00:00"/>
    <n v="2008"/>
    <x v="0"/>
    <x v="0"/>
    <s v="Ja"/>
    <s v="Ja"/>
    <s v="Nein"/>
  </r>
  <r>
    <x v="19"/>
    <s v="Ben"/>
    <s v="Jugend"/>
    <s v="mU18"/>
    <x v="0"/>
    <d v="2008-05-23T00:00:00"/>
    <n v="2008"/>
    <x v="0"/>
    <x v="0"/>
    <s v="Nein"/>
    <s v="Nein"/>
    <s v="Ja"/>
  </r>
  <r>
    <x v="20"/>
    <s v="Johannes"/>
    <s v="H6"/>
    <s v="mU18"/>
    <x v="0"/>
    <d v="2008-06-07T00:00:00"/>
    <n v="2008"/>
    <x v="0"/>
    <x v="0"/>
    <s v="Ja"/>
    <s v="Ja"/>
    <s v="Nein"/>
  </r>
  <r>
    <x v="21"/>
    <s v="Paul Johann"/>
    <s v="H6"/>
    <s v="mU18"/>
    <x v="0"/>
    <d v="2008-06-28T00:00:00"/>
    <n v="2008"/>
    <x v="0"/>
    <x v="0"/>
    <s v="Ja"/>
    <s v="Ja"/>
    <s v="Nein"/>
  </r>
  <r>
    <x v="22"/>
    <s v="Luis"/>
    <s v="H6"/>
    <s v="mU18"/>
    <x v="0"/>
    <d v="2008-08-05T00:00:00"/>
    <n v="2008"/>
    <x v="0"/>
    <x v="0"/>
    <s v="Ja"/>
    <s v="Ja"/>
    <s v="Nein"/>
  </r>
  <r>
    <x v="23"/>
    <s v="Nicou Louis"/>
    <s v="Jugend"/>
    <s v="mU18"/>
    <x v="0"/>
    <d v="2008-09-15T00:00:00"/>
    <n v="2008"/>
    <x v="0"/>
    <x v="0"/>
    <s v="Ja"/>
    <s v="Ja"/>
    <s v="Ja"/>
  </r>
  <r>
    <x v="24"/>
    <s v="Toni Matteo"/>
    <s v="Jugend"/>
    <s v="Mittelamerika"/>
    <x v="0"/>
    <d v="2008-09-17T00:00:00"/>
    <n v="2008"/>
    <x v="0"/>
    <x v="0"/>
    <s v="Ja"/>
    <s v="Ja"/>
    <s v="Ja"/>
  </r>
  <r>
    <x v="25"/>
    <s v="Brian"/>
    <s v="H6"/>
    <s v="mU18"/>
    <x v="0"/>
    <d v="2008-10-10T00:00:00"/>
    <n v="2008"/>
    <x v="0"/>
    <x v="0"/>
    <s v="Ja"/>
    <s v="Ja"/>
    <s v="Nein"/>
  </r>
  <r>
    <x v="26"/>
    <s v="Ben"/>
    <s v="H6"/>
    <s v="mU18"/>
    <x v="0"/>
    <d v="2008-10-10T00:00:00"/>
    <n v="2008"/>
    <x v="0"/>
    <x v="0"/>
    <s v="Ja"/>
    <s v="Ja"/>
    <s v="Ja"/>
  </r>
  <r>
    <x v="27"/>
    <s v="Paul"/>
    <s v="Jugend"/>
    <s v="mU18"/>
    <x v="0"/>
    <d v="2008-10-22T00:00:00"/>
    <n v="2008"/>
    <x v="0"/>
    <x v="0"/>
    <s v="Ja"/>
    <s v="Ja"/>
    <s v="Ja"/>
  </r>
  <r>
    <x v="28"/>
    <s v="Paul"/>
    <s v="H6"/>
    <s v="mU18"/>
    <x v="0"/>
    <d v="2008-10-25T00:00:00"/>
    <n v="2008"/>
    <x v="0"/>
    <x v="0"/>
    <s v="Ja"/>
    <s v="Ja"/>
    <s v="Nein"/>
  </r>
  <r>
    <x v="29"/>
    <s v="Felipe"/>
    <s v="Jugend"/>
    <s v="mU18"/>
    <x v="0"/>
    <d v="2008-10-27T00:00:00"/>
    <n v="2008"/>
    <x v="0"/>
    <x v="0"/>
    <s v="Ja"/>
    <s v="Ja"/>
    <s v="Ja"/>
  </r>
  <r>
    <x v="30"/>
    <s v="Kiril"/>
    <s v="H6"/>
    <s v="mU18"/>
    <x v="0"/>
    <d v="2008-10-30T00:00:00"/>
    <n v="2008"/>
    <x v="0"/>
    <x v="0"/>
    <s v="Ja"/>
    <s v="Ja"/>
    <s v="Nein"/>
  </r>
  <r>
    <x v="31"/>
    <s v="Niilo"/>
    <s v="Jugend"/>
    <s v="Amerika"/>
    <x v="0"/>
    <d v="2008-11-20T00:00:00"/>
    <n v="2008"/>
    <x v="0"/>
    <x v="0"/>
    <s v="Ja"/>
    <s v="Ja"/>
    <s v="Ja"/>
  </r>
  <r>
    <x v="32"/>
    <s v="David"/>
    <s v="H6"/>
    <s v="mU18"/>
    <x v="0"/>
    <d v="2008-12-08T00:00:00"/>
    <n v="2008"/>
    <x v="0"/>
    <x v="0"/>
    <s v="Ja"/>
    <s v="Ja"/>
    <s v="Nein"/>
  </r>
  <r>
    <x v="33"/>
    <s v="Maël"/>
    <s v="H6"/>
    <s v="mU18"/>
    <x v="0"/>
    <d v="2008-12-08T00:00:00"/>
    <n v="2008"/>
    <x v="0"/>
    <x v="0"/>
    <s v="Ja"/>
    <s v="Ja"/>
    <s v="Nein"/>
  </r>
  <r>
    <x v="34"/>
    <s v="Marius José"/>
    <s v="Jugend"/>
    <s v="mU18"/>
    <x v="0"/>
    <d v="2008-12-15T00:00:00"/>
    <n v="2008"/>
    <x v="0"/>
    <x v="0"/>
    <s v="Ja"/>
    <s v="Ja"/>
    <s v="Ja"/>
  </r>
  <r>
    <x v="35"/>
    <s v="Noah Jon Eckhard"/>
    <s v="H6"/>
    <s v="mU18"/>
    <x v="0"/>
    <d v="2009-01-18T00:00:00"/>
    <n v="2009"/>
    <x v="1"/>
    <x v="0"/>
    <s v="Ja"/>
    <s v="Ja"/>
    <s v="Nein"/>
  </r>
  <r>
    <x v="36"/>
    <s v="Paul John"/>
    <s v="H6"/>
    <s v="mU18"/>
    <x v="0"/>
    <d v="2009-01-19T00:00:00"/>
    <n v="2009"/>
    <x v="1"/>
    <x v="0"/>
    <s v="Nein"/>
    <s v="Ja"/>
    <s v="Nein"/>
  </r>
  <r>
    <x v="37"/>
    <s v="Julian"/>
    <s v="H6"/>
    <s v="mU18"/>
    <x v="0"/>
    <d v="2009-01-28T00:00:00"/>
    <n v="2009"/>
    <x v="1"/>
    <x v="0"/>
    <s v="Ja"/>
    <s v="Ja"/>
    <s v="Nein"/>
  </r>
  <r>
    <x v="38"/>
    <s v="Levi"/>
    <s v="Jugend"/>
    <s v="mU18"/>
    <x v="0"/>
    <d v="2009-02-12T00:00:00"/>
    <n v="2009"/>
    <x v="1"/>
    <x v="0"/>
    <s v="Ja"/>
    <s v="Ja"/>
    <s v="Ja"/>
  </r>
  <r>
    <x v="39"/>
    <s v="Iker Justin"/>
    <s v="H6"/>
    <s v="mU18"/>
    <x v="0"/>
    <d v="2009-02-17T00:00:00"/>
    <n v="2009"/>
    <x v="1"/>
    <x v="0"/>
    <s v="Ja"/>
    <s v="Ja"/>
    <s v="Nein"/>
  </r>
  <r>
    <x v="40"/>
    <s v="Mika"/>
    <s v="Jugend"/>
    <s v="mU18"/>
    <x v="0"/>
    <d v="2009-02-27T00:00:00"/>
    <n v="2009"/>
    <x v="1"/>
    <x v="0"/>
    <s v="Ja"/>
    <s v="Ja"/>
    <s v="Ja"/>
  </r>
  <r>
    <x v="41"/>
    <s v="Vincent"/>
    <s v="Jugend"/>
    <s v="mU18"/>
    <x v="0"/>
    <d v="2009-04-22T00:00:00"/>
    <n v="2009"/>
    <x v="1"/>
    <x v="0"/>
    <s v="Nein"/>
    <s v="Gekündigt"/>
    <s v="Nein"/>
  </r>
  <r>
    <x v="42"/>
    <s v="Jakob"/>
    <s v="Jugend"/>
    <s v="mU18"/>
    <x v="0"/>
    <d v="2009-05-06T00:00:00"/>
    <n v="2009"/>
    <x v="1"/>
    <x v="0"/>
    <s v="Ja"/>
    <s v="Ja"/>
    <s v="Ja"/>
  </r>
  <r>
    <x v="43"/>
    <s v="Damien Duy Minh"/>
    <s v="Jugend"/>
    <s v="mU18"/>
    <x v="0"/>
    <d v="2009-05-11T00:00:00"/>
    <n v="2009"/>
    <x v="1"/>
    <x v="0"/>
    <s v="Nein"/>
    <s v="Nein"/>
    <s v="Ja"/>
  </r>
  <r>
    <x v="44"/>
    <s v="Jon"/>
    <s v="H6"/>
    <s v="Neuseeland"/>
    <x v="0"/>
    <d v="2009-06-04T00:00:00"/>
    <n v="2009"/>
    <x v="1"/>
    <x v="0"/>
    <s v="Ja"/>
    <s v="Ja"/>
    <s v="Nein"/>
  </r>
  <r>
    <x v="45"/>
    <s v="Tizian"/>
    <s v="H6"/>
    <s v="mU18"/>
    <x v="0"/>
    <d v="2009-06-30T00:00:00"/>
    <n v="2009"/>
    <x v="1"/>
    <x v="0"/>
    <s v="Ja"/>
    <s v="Ja"/>
    <s v="Nein"/>
  </r>
  <r>
    <x v="46"/>
    <s v="Lilly"/>
    <s v="Jugend"/>
    <s v="wU16"/>
    <x v="0"/>
    <d v="2009-07-08T00:00:00"/>
    <n v="2009"/>
    <x v="1"/>
    <x v="0"/>
    <s v="Ja"/>
    <s v="Ja"/>
    <s v="Ja"/>
  </r>
  <r>
    <x v="47"/>
    <s v="Aaron"/>
    <s v="Jugend"/>
    <s v="mU18"/>
    <x v="0"/>
    <d v="2009-08-13T00:00:00"/>
    <n v="2009"/>
    <x v="1"/>
    <x v="0"/>
    <s v="Ja"/>
    <s v="Ja"/>
    <s v="Ja"/>
  </r>
  <r>
    <x v="48"/>
    <s v="David"/>
    <s v="H6"/>
    <s v="mU18"/>
    <x v="0"/>
    <d v="2009-08-21T00:00:00"/>
    <n v="2009"/>
    <x v="1"/>
    <x v="0"/>
    <s v="Ja"/>
    <s v="Ja"/>
    <s v="Nein"/>
  </r>
  <r>
    <x v="49"/>
    <s v="Wim"/>
    <s v="Jugend"/>
    <s v="mU18"/>
    <x v="0"/>
    <d v="2009-09-02T00:00:00"/>
    <n v="2009"/>
    <x v="1"/>
    <x v="0"/>
    <s v="Nein"/>
    <s v="Ja"/>
    <s v="Ja"/>
  </r>
  <r>
    <x v="50"/>
    <s v="Carl"/>
    <s v="Jugend"/>
    <s v="mU18"/>
    <x v="0"/>
    <d v="2009-09-18T00:00:00"/>
    <n v="2009"/>
    <x v="1"/>
    <x v="0"/>
    <s v="Nein"/>
    <s v="Ja"/>
    <s v="Nein"/>
  </r>
  <r>
    <x v="51"/>
    <s v="Joris-Maximilian Leopold"/>
    <s v="Jugend"/>
    <s v="mU18"/>
    <x v="0"/>
    <d v="2009-10-02T00:00:00"/>
    <n v="2009"/>
    <x v="1"/>
    <x v="0"/>
    <s v="Ja"/>
    <s v="Ja"/>
    <s v="Ja"/>
  </r>
  <r>
    <x v="23"/>
    <s v="Ben Gilan"/>
    <s v="Jugend"/>
    <s v="mU18"/>
    <x v="0"/>
    <d v="2009-10-06T00:00:00"/>
    <n v="2009"/>
    <x v="1"/>
    <x v="0"/>
    <s v="Nein"/>
    <s v="Ja"/>
    <s v="Ja"/>
  </r>
  <r>
    <x v="52"/>
    <s v="Lenny"/>
    <s v="Jugend"/>
    <s v="mU18"/>
    <x v="0"/>
    <d v="2009-10-08T00:00:00"/>
    <n v="2009"/>
    <x v="1"/>
    <x v="0"/>
    <s v="Nein"/>
    <s v="Ja"/>
    <s v="Nein"/>
  </r>
  <r>
    <x v="53"/>
    <s v="Pavllo"/>
    <s v="Jugend"/>
    <s v="mU18"/>
    <x v="0"/>
    <d v="2009-11-08T00:00:00"/>
    <n v="2009"/>
    <x v="1"/>
    <x v="0"/>
    <s v="Ja"/>
    <s v="Ja"/>
    <s v="Ja"/>
  </r>
  <r>
    <x v="54"/>
    <s v="Joris"/>
    <s v="Jugend"/>
    <s v="mU18"/>
    <x v="0"/>
    <d v="2009-11-25T00:00:00"/>
    <n v="2009"/>
    <x v="1"/>
    <x v="0"/>
    <s v="Ja"/>
    <s v="Ja"/>
    <s v="Ja"/>
  </r>
  <r>
    <x v="55"/>
    <s v="Yassine"/>
    <s v="Jugend"/>
    <s v="mU16"/>
    <x v="0"/>
    <d v="2009-12-30T00:00:00"/>
    <n v="2009"/>
    <x v="1"/>
    <x v="0"/>
    <s v="Nein"/>
    <s v="Nein"/>
    <s v="Ja"/>
  </r>
  <r>
    <x v="56"/>
    <s v="David"/>
    <s v="Jugend"/>
    <s v="mU16"/>
    <x v="0"/>
    <d v="2010-01-31T00:00:00"/>
    <n v="2010"/>
    <x v="1"/>
    <x v="1"/>
    <s v="Ja"/>
    <s v="Gekündigt"/>
    <s v="Ja"/>
  </r>
  <r>
    <x v="57"/>
    <s v="Emil"/>
    <s v="Jugend"/>
    <s v="mU18"/>
    <x v="0"/>
    <d v="2010-03-16T00:00:00"/>
    <n v="2010"/>
    <x v="1"/>
    <x v="1"/>
    <s v="Ja"/>
    <s v="Ja"/>
    <s v="Ja"/>
  </r>
  <r>
    <x v="58"/>
    <s v="Conrad"/>
    <s v="Jugend"/>
    <s v="mU16"/>
    <x v="0"/>
    <d v="2010-04-15T00:00:00"/>
    <n v="2010"/>
    <x v="1"/>
    <x v="1"/>
    <s v="Nein"/>
    <s v="Ja"/>
    <s v="Ja"/>
  </r>
  <r>
    <x v="59"/>
    <s v="Georgi"/>
    <s v="Jugend"/>
    <s v="mU16"/>
    <x v="0"/>
    <d v="2010-04-22T00:00:00"/>
    <n v="2010"/>
    <x v="1"/>
    <x v="1"/>
    <s v="Ja"/>
    <s v="Ja"/>
    <s v="Ja"/>
  </r>
  <r>
    <x v="60"/>
    <s v="Sam"/>
    <s v="Jugend"/>
    <s v="mU18"/>
    <x v="0"/>
    <d v="2010-05-06T00:00:00"/>
    <n v="2010"/>
    <x v="1"/>
    <x v="1"/>
    <s v="Ja"/>
    <s v="Ja"/>
    <s v="Ja"/>
  </r>
  <r>
    <x v="61"/>
    <s v="Jasse"/>
    <s v="Jugend"/>
    <s v="mU16"/>
    <x v="0"/>
    <d v="2010-05-12T00:00:00"/>
    <n v="2010"/>
    <x v="1"/>
    <x v="1"/>
    <s v="Nein"/>
    <s v="Ja"/>
    <s v="Ja"/>
  </r>
  <r>
    <x v="62"/>
    <s v="Joao"/>
    <s v="Jugend"/>
    <s v="mU16"/>
    <x v="0"/>
    <d v="2010-08-03T00:00:00"/>
    <n v="2010"/>
    <x v="1"/>
    <x v="1"/>
    <s v="Nein"/>
    <s v="Ja"/>
    <s v="Nein"/>
  </r>
  <r>
    <x v="63"/>
    <s v="Pepe"/>
    <s v="Jugend"/>
    <s v="mU16"/>
    <x v="0"/>
    <d v="2010-08-13T00:00:00"/>
    <n v="2010"/>
    <x v="1"/>
    <x v="1"/>
    <s v="Ja"/>
    <s v="Gekündigt"/>
    <s v="Ja"/>
  </r>
  <r>
    <x v="64"/>
    <s v="Tim"/>
    <s v="Jugend"/>
    <s v="mU16"/>
    <x v="0"/>
    <d v="2010-08-18T00:00:00"/>
    <n v="2010"/>
    <x v="1"/>
    <x v="1"/>
    <s v="Ja"/>
    <s v="Nein"/>
    <s v="Nein"/>
  </r>
  <r>
    <x v="64"/>
    <s v="Tim"/>
    <s v="Jugend"/>
    <s v="mU16"/>
    <x v="0"/>
    <d v="2010-08-18T00:00:00"/>
    <s v="2010"/>
    <x v="1"/>
    <x v="1"/>
    <s v="Ja"/>
    <s v="Nein"/>
    <s v="Nein"/>
  </r>
  <r>
    <x v="65"/>
    <s v="Ilias Christos"/>
    <s v="Jugend"/>
    <s v="mU16"/>
    <x v="0"/>
    <d v="2010-08-27T00:00:00"/>
    <n v="2010"/>
    <x v="1"/>
    <x v="1"/>
    <s v="Ja"/>
    <s v="Ja"/>
    <s v="Ja"/>
  </r>
  <r>
    <x v="66"/>
    <s v="Niklas"/>
    <s v="Jugend"/>
    <s v="mU16"/>
    <x v="0"/>
    <d v="2010-10-06T00:00:00"/>
    <n v="2010"/>
    <x v="1"/>
    <x v="1"/>
    <s v="Ja"/>
    <s v="Ja"/>
    <s v="Ja"/>
  </r>
  <r>
    <x v="38"/>
    <s v="Fritz"/>
    <s v="Jugend"/>
    <s v="mU16"/>
    <x v="0"/>
    <d v="2010-10-10T00:00:00"/>
    <n v="2010"/>
    <x v="1"/>
    <x v="1"/>
    <s v="Ja"/>
    <s v="Ja"/>
    <s v="Ja"/>
  </r>
  <r>
    <x v="67"/>
    <s v="Lionel"/>
    <s v="Jugend"/>
    <s v="mU16"/>
    <x v="0"/>
    <d v="2010-11-01T00:00:00"/>
    <n v="2010"/>
    <x v="1"/>
    <x v="1"/>
    <s v="Nein"/>
    <s v="Ja"/>
    <s v="Ja"/>
  </r>
  <r>
    <x v="68"/>
    <s v="Theo"/>
    <s v="Jugend"/>
    <s v="mU16"/>
    <x v="0"/>
    <d v="2010-11-02T00:00:00"/>
    <n v="2010"/>
    <x v="1"/>
    <x v="1"/>
    <s v="Nein"/>
    <s v="Nein"/>
    <s v="Ja"/>
  </r>
  <r>
    <x v="69"/>
    <s v="Theodor"/>
    <s v="Jugend"/>
    <s v="mU16"/>
    <x v="0"/>
    <d v="2010-11-17T00:00:00"/>
    <n v="2010"/>
    <x v="1"/>
    <x v="1"/>
    <s v="Ja"/>
    <s v="Ja"/>
    <s v="Ja"/>
  </r>
  <r>
    <x v="70"/>
    <s v="Emil"/>
    <s v="Jugend"/>
    <s v="mU16"/>
    <x v="0"/>
    <d v="2010-11-29T00:00:00"/>
    <n v="2010"/>
    <x v="1"/>
    <x v="1"/>
    <s v="Nein"/>
    <s v="Ja"/>
    <s v="Ja"/>
  </r>
  <r>
    <x v="5"/>
    <s v="Anton Maria"/>
    <s v="Jugend"/>
    <s v="mU16"/>
    <x v="0"/>
    <d v="2010-12-14T00:00:00"/>
    <n v="2010"/>
    <x v="1"/>
    <x v="1"/>
    <s v="Ja"/>
    <s v="Ja"/>
    <s v="Ja"/>
  </r>
  <r>
    <x v="71"/>
    <s v="Levin"/>
    <s v="Jugend"/>
    <s v="mU16"/>
    <x v="0"/>
    <d v="2011-02-08T00:00:00"/>
    <n v="2011"/>
    <x v="2"/>
    <x v="2"/>
    <s v="Ja"/>
    <s v="Ja"/>
    <s v="Ja"/>
  </r>
  <r>
    <x v="72"/>
    <s v="Gustav"/>
    <s v="Jugend"/>
    <s v="mU16"/>
    <x v="0"/>
    <d v="2011-02-19T00:00:00"/>
    <n v="2011"/>
    <x v="2"/>
    <x v="2"/>
    <s v="Ja"/>
    <s v="Ja"/>
    <s v="Ja"/>
  </r>
  <r>
    <x v="73"/>
    <s v="Henry"/>
    <s v="Jugend"/>
    <s v="U14"/>
    <x v="0"/>
    <d v="2011-04-01T00:00:00"/>
    <n v="2011"/>
    <x v="2"/>
    <x v="2"/>
    <s v="Ja"/>
    <s v="Ja"/>
    <s v="Nein"/>
  </r>
  <r>
    <x v="74"/>
    <s v="Liam"/>
    <s v="Jugend"/>
    <s v="mU16"/>
    <x v="0"/>
    <d v="2011-04-13T00:00:00"/>
    <n v="2011"/>
    <x v="2"/>
    <x v="2"/>
    <s v="Ja"/>
    <s v="Ja"/>
    <s v="Ja"/>
  </r>
  <r>
    <x v="75"/>
    <s v="Marek"/>
    <s v="Jugend"/>
    <s v="mU16"/>
    <x v="0"/>
    <d v="2011-05-14T00:00:00"/>
    <n v="2011"/>
    <x v="2"/>
    <x v="2"/>
    <s v="Ja"/>
    <s v="Ja"/>
    <s v="Ja"/>
  </r>
  <r>
    <x v="76"/>
    <s v="Ilyan"/>
    <s v="Jugend"/>
    <s v="mU16"/>
    <x v="0"/>
    <d v="2011-05-22T00:00:00"/>
    <n v="2011"/>
    <x v="2"/>
    <x v="2"/>
    <s v="Ja"/>
    <s v="Ja"/>
    <s v="Ja"/>
  </r>
  <r>
    <x v="77"/>
    <s v="Theodor"/>
    <s v="Jugend"/>
    <s v="mU16"/>
    <x v="0"/>
    <d v="2011-06-14T00:00:00"/>
    <n v="2011"/>
    <x v="2"/>
    <x v="2"/>
    <s v="Ja"/>
    <s v="Nein"/>
    <s v="Nein"/>
  </r>
  <r>
    <x v="78"/>
    <s v="Oliver"/>
    <s v="Jugend"/>
    <s v="mU16"/>
    <x v="0"/>
    <d v="2011-08-01T00:00:00"/>
    <n v="2011"/>
    <x v="2"/>
    <x v="2"/>
    <s v="Nein"/>
    <s v="Ja"/>
    <s v="Ja"/>
  </r>
  <r>
    <x v="79"/>
    <s v="Louis"/>
    <s v="Jugend"/>
    <s v="U14"/>
    <x v="0"/>
    <d v="2011-08-12T00:00:00"/>
    <n v="2011"/>
    <x v="2"/>
    <x v="2"/>
    <s v="Ja"/>
    <s v="Ja"/>
    <s v="Nein"/>
  </r>
  <r>
    <x v="80"/>
    <s v="Vittorio"/>
    <s v="Jugend"/>
    <s v="mU16"/>
    <x v="0"/>
    <d v="2011-09-12T00:00:00"/>
    <n v="2011"/>
    <x v="2"/>
    <x v="2"/>
    <s v="Ja"/>
    <s v="Ja"/>
    <s v="Ja"/>
  </r>
  <r>
    <x v="81"/>
    <s v="Ben Jannik"/>
    <s v="Jugend"/>
    <s v="mU16"/>
    <x v="0"/>
    <d v="2011-09-29T00:00:00"/>
    <n v="2011"/>
    <x v="2"/>
    <x v="2"/>
    <s v="Ja"/>
    <s v="Ja"/>
    <s v="Ja"/>
  </r>
  <r>
    <x v="82"/>
    <s v="Keanu"/>
    <s v="Jugend"/>
    <s v="mU16"/>
    <x v="0"/>
    <d v="2011-10-15T00:00:00"/>
    <n v="2011"/>
    <x v="2"/>
    <x v="2"/>
    <s v="Nein"/>
    <s v="Nein"/>
    <s v="Ja"/>
  </r>
  <r>
    <x v="83"/>
    <s v="Noah"/>
    <s v="Jugend"/>
    <s v="mU16"/>
    <x v="0"/>
    <d v="2011-11-04T00:00:00"/>
    <n v="2011"/>
    <x v="2"/>
    <x v="2"/>
    <s v="Ja"/>
    <s v="Ja"/>
    <s v="Ja"/>
  </r>
  <r>
    <x v="84"/>
    <s v="Alexander"/>
    <s v="Jugend"/>
    <s v="U14"/>
    <x v="0"/>
    <d v="2012-01-09T00:00:00"/>
    <n v="2012"/>
    <x v="3"/>
    <x v="2"/>
    <s v="Ja"/>
    <s v="Ja"/>
    <s v="Nein"/>
  </r>
  <r>
    <x v="85"/>
    <s v="Jakob"/>
    <s v="Jugend"/>
    <s v="U14"/>
    <x v="0"/>
    <d v="2012-04-13T00:00:00"/>
    <n v="2012"/>
    <x v="3"/>
    <x v="2"/>
    <s v="Ja"/>
    <s v="Nein"/>
    <s v="Nein"/>
  </r>
  <r>
    <x v="86"/>
    <s v="Constantin"/>
    <s v="Jugend"/>
    <s v="U14"/>
    <x v="0"/>
    <d v="2012-04-27T00:00:00"/>
    <n v="2012"/>
    <x v="3"/>
    <x v="2"/>
    <s v="Nein"/>
    <s v="Ja"/>
    <s v="Nein"/>
  </r>
  <r>
    <x v="87"/>
    <s v="Maximilian"/>
    <s v="Jugend"/>
    <s v="mU16"/>
    <x v="0"/>
    <d v="2012-05-07T00:00:00"/>
    <n v="2012"/>
    <x v="3"/>
    <x v="2"/>
    <s v="Ja"/>
    <s v="Ja"/>
    <s v="Ja"/>
  </r>
  <r>
    <x v="88"/>
    <s v="Tom"/>
    <s v="Jugend"/>
    <s v="U14"/>
    <x v="0"/>
    <d v="2012-08-26T00:00:00"/>
    <n v="2012"/>
    <x v="3"/>
    <x v="2"/>
    <s v="Ja"/>
    <s v="Ja"/>
    <s v="Nein"/>
  </r>
  <r>
    <x v="89"/>
    <s v="Patryk Jan"/>
    <s v="Jugend"/>
    <s v="mU15"/>
    <x v="0"/>
    <d v="2012-09-09T00:00:00"/>
    <n v="2012"/>
    <x v="3"/>
    <x v="2"/>
    <s v="Nein"/>
    <s v="Ja"/>
    <s v="Nein"/>
  </r>
  <r>
    <x v="17"/>
    <s v="Hans"/>
    <s v="Jugend"/>
    <s v="U14"/>
    <x v="0"/>
    <d v="2013-02-02T00:00:00"/>
    <n v="2013"/>
    <x v="4"/>
    <x v="3"/>
    <s v="Ja"/>
    <s v="Ja"/>
    <s v="Nein"/>
  </r>
  <r>
    <x v="90"/>
    <s v="Noah"/>
    <s v="Jugend"/>
    <s v="U14"/>
    <x v="0"/>
    <d v="2013-07-09T00:00:00"/>
    <n v="2013"/>
    <x v="4"/>
    <x v="3"/>
    <s v="Ja"/>
    <s v="Ja"/>
    <s v="Nein"/>
  </r>
  <r>
    <x v="91"/>
    <s v="Julian Pepe"/>
    <s v="Jugend"/>
    <s v="U14"/>
    <x v="0"/>
    <d v="2013-11-29T00:00:00"/>
    <n v="2013"/>
    <x v="4"/>
    <x v="3"/>
    <s v="Ja"/>
    <s v="Ja"/>
    <s v="Nein"/>
  </r>
  <r>
    <x v="92"/>
    <s v="Jonathan"/>
    <s v="Jugend"/>
    <s v="U14"/>
    <x v="0"/>
    <d v="2013-12-04T00:00:00"/>
    <n v="2013"/>
    <x v="4"/>
    <x v="3"/>
    <s v="Ja"/>
    <s v="Ja"/>
    <s v="Nein"/>
  </r>
  <r>
    <x v="93"/>
    <s v="Tom"/>
    <s v="Jugend"/>
    <s v="U14"/>
    <x v="0"/>
    <d v="2014-02-04T00:00:00"/>
    <n v="2014"/>
    <x v="5"/>
    <x v="3"/>
    <s v="Ja"/>
    <s v="Ja"/>
    <s v="Nein"/>
  </r>
  <r>
    <x v="94"/>
    <s v="Constantin"/>
    <s v="Jugend"/>
    <s v="U14"/>
    <x v="0"/>
    <d v="2015-01-13T00:00:00"/>
    <n v="2015"/>
    <x v="6"/>
    <x v="3"/>
    <s v="Ja"/>
    <s v="Ja"/>
    <s v="Nein"/>
  </r>
  <r>
    <x v="95"/>
    <s v="Anton"/>
    <s v="Jugend"/>
    <s v="U14"/>
    <x v="0"/>
    <d v="2015-02-19T00:00:00"/>
    <n v="2015"/>
    <x v="6"/>
    <x v="3"/>
    <s v="Ja"/>
    <s v="Ja"/>
    <s v="Nein"/>
  </r>
  <r>
    <x v="74"/>
    <s v="Erik Johann Otto"/>
    <s v="Jugend"/>
    <s v="U14"/>
    <x v="0"/>
    <d v="2016-09-05T00:00:00"/>
    <n v="2016"/>
    <x v="6"/>
    <x v="3"/>
    <s v="Nein"/>
    <s v="Ja"/>
    <s v="Nein"/>
  </r>
  <r>
    <x v="96"/>
    <s v="Soraya"/>
    <s v="Jugend"/>
    <s v="wU18"/>
    <x v="1"/>
    <d v="2007-02-15T00:00:00"/>
    <n v="2007"/>
    <x v="0"/>
    <x v="4"/>
    <s v="Nein"/>
    <s v="Nein"/>
    <s v="Ja"/>
  </r>
  <r>
    <x v="97"/>
    <s v="Martha"/>
    <s v="aL"/>
    <s v="wU20"/>
    <x v="1"/>
    <d v="2007-03-16T00:00:00"/>
    <n v="2007"/>
    <x v="0"/>
    <x v="4"/>
    <m/>
    <m/>
    <m/>
  </r>
  <r>
    <x v="98"/>
    <s v="Clara"/>
    <s v="Jugend"/>
    <s v="wU18"/>
    <x v="1"/>
    <d v="2007-04-05T00:00:00"/>
    <n v="2007"/>
    <x v="0"/>
    <x v="4"/>
    <s v="Ja"/>
    <s v="Ja"/>
    <s v="Ja"/>
  </r>
  <r>
    <x v="99"/>
    <s v="Mira-Sophie"/>
    <s v="D9"/>
    <s v="wU18"/>
    <x v="1"/>
    <d v="2007-07-11T00:00:00"/>
    <n v="2007"/>
    <x v="0"/>
    <x v="4"/>
    <s v="Ja"/>
    <s v="Ja"/>
    <s v="Ja"/>
  </r>
  <r>
    <x v="100"/>
    <s v="Lenya "/>
    <s v="Jugend"/>
    <s v="wU18"/>
    <x v="1"/>
    <d v="2007-09-11T00:00:00"/>
    <n v="2007"/>
    <x v="0"/>
    <x v="4"/>
    <s v="Nein"/>
    <s v="Nein"/>
    <s v="Ja"/>
  </r>
  <r>
    <x v="101"/>
    <s v="Leni"/>
    <s v="D5"/>
    <s v="wU18"/>
    <x v="1"/>
    <d v="2007-09-28T00:00:00"/>
    <n v="2007"/>
    <x v="0"/>
    <x v="4"/>
    <s v="Ja"/>
    <s v="Ja"/>
    <s v="Ja"/>
  </r>
  <r>
    <x v="102"/>
    <s v="Sara"/>
    <s v="Jugend"/>
    <s v="wU18"/>
    <x v="1"/>
    <d v="2007-11-22T00:00:00"/>
    <n v="2007"/>
    <x v="0"/>
    <x v="4"/>
    <s v="Nein"/>
    <s v="Ja"/>
    <s v="Ja"/>
  </r>
  <r>
    <x v="103"/>
    <s v="Andrea"/>
    <s v="Jugend"/>
    <s v="mU16"/>
    <x v="1"/>
    <d v="2007-12-06T00:00:00"/>
    <n v="2007"/>
    <x v="0"/>
    <x v="4"/>
    <s v="Nein"/>
    <s v="Nein"/>
    <s v="Ja"/>
  </r>
  <r>
    <x v="104"/>
    <s v="Ayla"/>
    <s v="Jugend"/>
    <s v="wU16"/>
    <x v="1"/>
    <d v="2007-12-12T00:00:00"/>
    <n v="2007"/>
    <x v="0"/>
    <x v="4"/>
    <s v="Nein"/>
    <s v="Nein"/>
    <s v="Ja"/>
  </r>
  <r>
    <x v="105"/>
    <s v="Devrim"/>
    <s v="Jugend"/>
    <s v="wU18"/>
    <x v="1"/>
    <d v="2008-01-22T00:00:00"/>
    <n v="2008"/>
    <x v="0"/>
    <x v="4"/>
    <s v="Nein"/>
    <s v="Nein"/>
    <s v="Ja"/>
  </r>
  <r>
    <x v="106"/>
    <s v="Nuria Felicitas"/>
    <s v="Jugend"/>
    <s v="aL"/>
    <x v="1"/>
    <d v="2008-03-28T00:00:00"/>
    <n v="2008"/>
    <x v="0"/>
    <x v="4"/>
    <s v="Nein"/>
    <s v="Ja"/>
    <s v="Nein"/>
  </r>
  <r>
    <x v="107"/>
    <s v="Emilie"/>
    <s v="Jugend"/>
    <s v="wU18"/>
    <x v="1"/>
    <d v="2008-04-27T00:00:00"/>
    <n v="2008"/>
    <x v="0"/>
    <x v="4"/>
    <s v="Ja"/>
    <s v="Ja"/>
    <s v="Ja"/>
  </r>
  <r>
    <x v="108"/>
    <s v="Tracy"/>
    <s v="Jugend"/>
    <s v="wU18"/>
    <x v="1"/>
    <d v="2008-05-08T00:00:00"/>
    <n v="2008"/>
    <x v="0"/>
    <x v="4"/>
    <s v="Nein"/>
    <s v="Nein"/>
    <s v="Ja"/>
  </r>
  <r>
    <x v="109"/>
    <s v="Julia Bao Nhi"/>
    <s v="Jugend"/>
    <s v="wU18"/>
    <x v="1"/>
    <d v="2008-06-03T00:00:00"/>
    <n v="2008"/>
    <x v="0"/>
    <x v="4"/>
    <s v="Ja"/>
    <s v="Ja"/>
    <s v="Ja"/>
  </r>
  <r>
    <x v="110"/>
    <s v="Amelie"/>
    <s v="Jugend"/>
    <s v="wU18"/>
    <x v="1"/>
    <d v="2008-07-24T00:00:00"/>
    <n v="2008"/>
    <x v="0"/>
    <x v="4"/>
    <s v="Ja"/>
    <s v="Ja"/>
    <s v="Ja"/>
  </r>
  <r>
    <x v="111"/>
    <s v="Fine"/>
    <s v="Jugend"/>
    <s v="mU16"/>
    <x v="1"/>
    <d v="2008-08-10T00:00:00"/>
    <n v="2008"/>
    <x v="0"/>
    <x v="4"/>
    <s v="Nein"/>
    <s v="Nein"/>
    <s v="Ja"/>
  </r>
  <r>
    <x v="112"/>
    <s v="Eva"/>
    <s v="Jugend"/>
    <s v="wU18"/>
    <x v="1"/>
    <d v="2008-09-04T00:00:00"/>
    <n v="2008"/>
    <x v="0"/>
    <x v="4"/>
    <s v="Ja"/>
    <s v="Ja"/>
    <s v="Ja"/>
  </r>
  <r>
    <x v="113"/>
    <s v="Ella"/>
    <s v="D4"/>
    <s v="wU18"/>
    <x v="1"/>
    <d v="2008-10-19T00:00:00"/>
    <n v="2008"/>
    <x v="0"/>
    <x v="4"/>
    <s v="Ja"/>
    <s v="Ja"/>
    <s v="Ja"/>
  </r>
  <r>
    <x v="114"/>
    <s v="Carla"/>
    <s v="D9"/>
    <s v="wU18"/>
    <x v="1"/>
    <d v="2008-11-06T00:00:00"/>
    <n v="2008"/>
    <x v="0"/>
    <x v="4"/>
    <s v="Ja"/>
    <s v="Ja"/>
    <s v="Ja"/>
  </r>
  <r>
    <x v="115"/>
    <s v="Clara"/>
    <s v="D6"/>
    <s v="wU18"/>
    <x v="1"/>
    <d v="2009-01-10T00:00:00"/>
    <n v="2009"/>
    <x v="1"/>
    <x v="4"/>
    <s v="Ja"/>
    <s v="Ja"/>
    <s v="Nein"/>
  </r>
  <r>
    <x v="116"/>
    <s v="Maike"/>
    <s v="Jugend"/>
    <s v="wU18"/>
    <x v="1"/>
    <d v="2009-02-02T00:00:00"/>
    <n v="2009"/>
    <x v="1"/>
    <x v="4"/>
    <s v="Ja"/>
    <s v="Ja"/>
    <s v="Ja"/>
  </r>
  <r>
    <x v="117"/>
    <s v="Emilia"/>
    <s v="D5"/>
    <s v="wU18"/>
    <x v="1"/>
    <d v="2009-03-23T00:00:00"/>
    <n v="2009"/>
    <x v="1"/>
    <x v="4"/>
    <s v="Ja"/>
    <s v="Ja"/>
    <s v="Ja"/>
  </r>
  <r>
    <x v="104"/>
    <s v="Neva"/>
    <s v="Jugend"/>
    <s v="wU18"/>
    <x v="1"/>
    <d v="2009-03-26T00:00:00"/>
    <n v="2009"/>
    <x v="1"/>
    <x v="4"/>
    <s v="Nein"/>
    <s v="Nein"/>
    <s v="Ja"/>
  </r>
  <r>
    <x v="118"/>
    <s v="Ines"/>
    <s v="kP"/>
    <s v="wU18"/>
    <x v="1"/>
    <d v="2009-03-31T00:00:00"/>
    <n v="2009"/>
    <x v="1"/>
    <x v="4"/>
    <s v="Nein"/>
    <s v="Ja"/>
    <s v="Ja"/>
  </r>
  <r>
    <x v="119"/>
    <s v="Nana"/>
    <s v="Jugend"/>
    <s v="wU18"/>
    <x v="1"/>
    <d v="2009-06-22T00:00:00"/>
    <n v="2009"/>
    <x v="1"/>
    <x v="4"/>
    <s v="Ja"/>
    <s v="Ja"/>
    <s v="Ja"/>
  </r>
  <r>
    <x v="120"/>
    <s v="Tessa"/>
    <s v="Jugend"/>
    <s v="wU16"/>
    <x v="1"/>
    <d v="2009-06-22T00:00:00"/>
    <n v="2009"/>
    <x v="1"/>
    <x v="4"/>
    <s v="Ja"/>
    <s v="Ja"/>
    <s v="Ja"/>
  </r>
  <r>
    <x v="121"/>
    <s v="Leticia Magdalena"/>
    <s v="Jugend"/>
    <s v="wU16"/>
    <x v="1"/>
    <d v="2009-06-25T00:00:00"/>
    <n v="2009"/>
    <x v="1"/>
    <x v="4"/>
    <s v="Ja"/>
    <s v="Ja"/>
    <s v="Ja"/>
  </r>
  <r>
    <x v="122"/>
    <s v="Laura"/>
    <s v="Jugend"/>
    <s v="wU16"/>
    <x v="1"/>
    <d v="2009-06-25T00:00:00"/>
    <n v="2009"/>
    <x v="1"/>
    <x v="4"/>
    <s v="Nein"/>
    <s v="Ja"/>
    <s v="Nein"/>
  </r>
  <r>
    <x v="123"/>
    <s v="Alara"/>
    <s v="Jugend"/>
    <s v="wU16"/>
    <x v="1"/>
    <d v="2009-07-01T00:00:00"/>
    <n v="2009"/>
    <x v="1"/>
    <x v="4"/>
    <s v="Ja"/>
    <s v="Ja"/>
    <s v="Ja"/>
  </r>
  <r>
    <x v="124"/>
    <s v="Lilia Sophia Marie"/>
    <s v="D6"/>
    <s v="wU18"/>
    <x v="1"/>
    <d v="2009-07-02T00:00:00"/>
    <n v="2009"/>
    <x v="1"/>
    <x v="4"/>
    <s v="Ja"/>
    <s v="Ja"/>
    <s v="Ja"/>
  </r>
  <r>
    <x v="125"/>
    <s v="Lilly"/>
    <s v="Jugend"/>
    <s v="wU16"/>
    <x v="1"/>
    <d v="2009-07-10T00:00:00"/>
    <n v="2009"/>
    <x v="1"/>
    <x v="4"/>
    <s v="Ja"/>
    <s v="Ja"/>
    <s v="Ja"/>
  </r>
  <r>
    <x v="46"/>
    <s v="Amelie Johanna"/>
    <s v="Jugend"/>
    <s v="wU18"/>
    <x v="1"/>
    <d v="2009-07-20T00:00:00"/>
    <n v="2009"/>
    <x v="1"/>
    <x v="4"/>
    <s v="Nein"/>
    <s v="Ja"/>
    <s v="Nein"/>
  </r>
  <r>
    <x v="126"/>
    <s v="Frida"/>
    <s v="Jugend"/>
    <s v="wU18"/>
    <x v="1"/>
    <d v="2009-08-19T00:00:00"/>
    <n v="2009"/>
    <x v="1"/>
    <x v="4"/>
    <s v="Ja"/>
    <s v="Ja"/>
    <s v="Ja"/>
  </r>
  <r>
    <x v="127"/>
    <s v="Greta"/>
    <s v="Jugend"/>
    <s v="wU18"/>
    <x v="1"/>
    <d v="2009-09-24T00:00:00"/>
    <n v="2009"/>
    <x v="1"/>
    <x v="4"/>
    <s v="Nein"/>
    <s v="Ja"/>
    <s v="Ja"/>
  </r>
  <r>
    <x v="128"/>
    <s v="Mia Marleen"/>
    <s v="Jugend"/>
    <s v="wU18"/>
    <x v="1"/>
    <d v="2009-10-07T00:00:00"/>
    <n v="2009"/>
    <x v="1"/>
    <x v="4"/>
    <s v="Ja"/>
    <s v="Ja"/>
    <s v="Ja"/>
  </r>
  <r>
    <x v="129"/>
    <s v="Zoe"/>
    <s v="Jugend"/>
    <s v="wU16"/>
    <x v="1"/>
    <d v="2009-10-09T00:00:00"/>
    <n v="2009"/>
    <x v="1"/>
    <x v="4"/>
    <s v="Ja"/>
    <s v="Ja"/>
    <s v="Ja"/>
  </r>
  <r>
    <x v="130"/>
    <s v="Melody Mae"/>
    <s v="Jugend"/>
    <s v="wU18"/>
    <x v="1"/>
    <d v="2009-10-13T00:00:00"/>
    <n v="2009"/>
    <x v="1"/>
    <x v="4"/>
    <s v="Nein"/>
    <s v="Ja"/>
    <s v="Ja"/>
  </r>
  <r>
    <x v="131"/>
    <s v="Svea Edda"/>
    <s v="Jugend"/>
    <s v="wU16"/>
    <x v="1"/>
    <d v="2009-10-14T00:00:00"/>
    <n v="2009"/>
    <x v="1"/>
    <x v="4"/>
    <s v="Ja"/>
    <s v="Ja"/>
    <s v="Ja"/>
  </r>
  <r>
    <x v="132"/>
    <s v="Marlene"/>
    <s v="Jugend"/>
    <s v="wU16"/>
    <x v="1"/>
    <d v="2009-12-23T00:00:00"/>
    <n v="2009"/>
    <x v="1"/>
    <x v="4"/>
    <s v="Ja"/>
    <s v="Ja"/>
    <s v="Ja"/>
  </r>
  <r>
    <x v="133"/>
    <s v="Lusi"/>
    <s v="D9"/>
    <s v="wU18"/>
    <x v="1"/>
    <d v="2010-01-31T00:00:00"/>
    <n v="2010"/>
    <x v="1"/>
    <x v="5"/>
    <s v="Ja"/>
    <s v="Ja"/>
    <s v="Ja"/>
  </r>
  <r>
    <x v="134"/>
    <s v="Dita"/>
    <s v="Jugend"/>
    <s v="wU16"/>
    <x v="1"/>
    <d v="2010-02-26T00:00:00"/>
    <n v="2010"/>
    <x v="1"/>
    <x v="5"/>
    <s v="Ja"/>
    <s v="Ja"/>
    <s v="Ja"/>
  </r>
  <r>
    <x v="135"/>
    <s v="Maya"/>
    <s v="Jugend"/>
    <s v="wU16"/>
    <x v="1"/>
    <d v="2010-05-13T00:00:00"/>
    <n v="2010"/>
    <x v="1"/>
    <x v="5"/>
    <s v="Ja"/>
    <s v="Nein"/>
    <s v="Nein"/>
  </r>
  <r>
    <x v="136"/>
    <s v="Lio"/>
    <s v="Jugend"/>
    <s v="mU18"/>
    <x v="1"/>
    <d v="2010-05-14T00:00:00"/>
    <n v="2010"/>
    <x v="1"/>
    <x v="5"/>
    <s v="Ja"/>
    <s v="Ja"/>
    <s v="Ja"/>
  </r>
  <r>
    <x v="137"/>
    <s v="Alma"/>
    <s v="D9"/>
    <s v="wU18"/>
    <x v="1"/>
    <d v="2010-06-16T00:00:00"/>
    <n v="2010"/>
    <x v="1"/>
    <x v="5"/>
    <s v="Ja"/>
    <s v="Ja"/>
    <s v="Ja"/>
  </r>
  <r>
    <x v="123"/>
    <s v="Nilay"/>
    <s v="Jugend"/>
    <s v="wU16"/>
    <x v="1"/>
    <d v="2010-06-23T00:00:00"/>
    <n v="2010"/>
    <x v="1"/>
    <x v="5"/>
    <s v="Nein"/>
    <s v="Nein"/>
    <s v="Ja"/>
  </r>
  <r>
    <x v="138"/>
    <s v="Laura Sofia"/>
    <s v="Jugend"/>
    <s v="mU16"/>
    <x v="1"/>
    <d v="2010-06-25T00:00:00"/>
    <n v="2010"/>
    <x v="1"/>
    <x v="5"/>
    <s v="Ja"/>
    <s v="Nein"/>
    <s v="Ja"/>
  </r>
  <r>
    <x v="139"/>
    <s v="Alexia"/>
    <s v="Jugend"/>
    <s v="wU16"/>
    <x v="1"/>
    <d v="2010-07-08T00:00:00"/>
    <n v="2010"/>
    <x v="1"/>
    <x v="5"/>
    <s v="Ja"/>
    <s v="Ja"/>
    <s v="Ja"/>
  </r>
  <r>
    <x v="140"/>
    <s v="Medea"/>
    <s v="Jugend"/>
    <s v="wU16"/>
    <x v="1"/>
    <d v="2010-07-12T00:00:00"/>
    <n v="2010"/>
    <x v="1"/>
    <x v="5"/>
    <s v="Ja"/>
    <s v="Ja"/>
    <s v="Ja"/>
  </r>
  <r>
    <x v="141"/>
    <s v="Rumejsa"/>
    <s v="Jugend"/>
    <s v="wU16"/>
    <x v="1"/>
    <d v="2010-07-28T00:00:00"/>
    <n v="2010"/>
    <x v="1"/>
    <x v="5"/>
    <s v="Ja"/>
    <s v="Ja"/>
    <s v="Ja"/>
  </r>
  <r>
    <x v="142"/>
    <s v="Lene"/>
    <s v="Jugend"/>
    <s v="wU16"/>
    <x v="1"/>
    <d v="2010-07-29T00:00:00"/>
    <n v="2010"/>
    <x v="1"/>
    <x v="5"/>
    <s v="Ja"/>
    <s v="Ja"/>
    <s v="Ja"/>
  </r>
  <r>
    <x v="143"/>
    <s v="Lilo"/>
    <s v="Jugend"/>
    <s v="wU16"/>
    <x v="1"/>
    <d v="2010-08-19T00:00:00"/>
    <n v="2010"/>
    <x v="1"/>
    <x v="5"/>
    <s v="Ja"/>
    <s v="Ja"/>
    <s v="Ja"/>
  </r>
  <r>
    <x v="144"/>
    <s v="Millie"/>
    <s v="Jugend"/>
    <s v="wU16"/>
    <x v="1"/>
    <d v="2010-10-28T00:00:00"/>
    <n v="2010"/>
    <x v="1"/>
    <x v="5"/>
    <s v="Nein"/>
    <s v="Ja"/>
    <s v="Nein"/>
  </r>
  <r>
    <x v="145"/>
    <s v="Bianca"/>
    <s v="Jugend"/>
    <s v="wU16"/>
    <x v="1"/>
    <d v="2010-12-03T00:00:00"/>
    <n v="2010"/>
    <x v="1"/>
    <x v="5"/>
    <s v="Ja"/>
    <s v="Ja"/>
    <s v="Ja"/>
  </r>
  <r>
    <x v="146"/>
    <s v="Marla Smilla Maria"/>
    <s v="Jugend"/>
    <s v="mU16"/>
    <x v="1"/>
    <d v="2010-12-21T00:00:00"/>
    <n v="2010"/>
    <x v="1"/>
    <x v="5"/>
    <s v="Nein"/>
    <s v="Ja"/>
    <s v="Ja"/>
  </r>
  <r>
    <x v="147"/>
    <s v="Caroline Pia"/>
    <s v="Jugend"/>
    <s v="U14"/>
    <x v="1"/>
    <d v="2010-12-24T00:00:00"/>
    <n v="2010"/>
    <x v="1"/>
    <x v="5"/>
    <s v="Ja"/>
    <s v="Nein"/>
    <s v="Nein"/>
  </r>
  <r>
    <x v="148"/>
    <s v="Jule "/>
    <s v="Jugend"/>
    <s v="mU16"/>
    <x v="1"/>
    <s v="??.??.????"/>
    <s v="2010"/>
    <x v="1"/>
    <x v="5"/>
    <s v="Nein"/>
    <s v="Nein"/>
    <s v="Ja"/>
  </r>
  <r>
    <x v="149"/>
    <s v="Fenja"/>
    <s v="Jugend"/>
    <s v="U14"/>
    <x v="1"/>
    <d v="2011-03-10T00:00:00"/>
    <n v="2011"/>
    <x v="2"/>
    <x v="6"/>
    <s v="Ja"/>
    <s v="Ja"/>
    <s v="Nein"/>
  </r>
  <r>
    <x v="150"/>
    <s v="Anika"/>
    <s v="Jugend"/>
    <s v="wU16"/>
    <x v="1"/>
    <d v="2011-06-04T00:00:00"/>
    <n v="2011"/>
    <x v="2"/>
    <x v="6"/>
    <s v="Nein"/>
    <s v="Ja"/>
    <s v="Nein"/>
  </r>
  <r>
    <x v="151"/>
    <s v="Alma"/>
    <s v="Jugend"/>
    <s v="U14"/>
    <x v="1"/>
    <d v="2011-07-08T00:00:00"/>
    <n v="2011"/>
    <x v="2"/>
    <x v="6"/>
    <s v="Ja"/>
    <s v="Ja"/>
    <s v="Nein"/>
  </r>
  <r>
    <x v="152"/>
    <s v="Elisabeth Maria"/>
    <s v="Jugend"/>
    <s v="U14"/>
    <x v="1"/>
    <d v="2011-08-15T00:00:00"/>
    <n v="2011"/>
    <x v="2"/>
    <x v="6"/>
    <s v="Ja"/>
    <s v="Ja"/>
    <s v="Nein"/>
  </r>
  <r>
    <x v="152"/>
    <s v="Frieda Maria"/>
    <s v="Jugend"/>
    <s v="U14"/>
    <x v="1"/>
    <d v="2011-08-15T00:00:00"/>
    <n v="2011"/>
    <x v="2"/>
    <x v="6"/>
    <s v="Ja"/>
    <s v="Ja"/>
    <s v="Nein"/>
  </r>
  <r>
    <x v="153"/>
    <s v="Elif"/>
    <s v="Jugend"/>
    <s v="U14"/>
    <x v="1"/>
    <d v="2011-11-27T00:00:00"/>
    <n v="2011"/>
    <x v="2"/>
    <x v="6"/>
    <s v="Ja"/>
    <s v="Nein"/>
    <s v="Nein"/>
  </r>
  <r>
    <x v="154"/>
    <s v="Hannah"/>
    <s v="Jugend"/>
    <s v="U14"/>
    <x v="1"/>
    <d v="2012-05-02T00:00:00"/>
    <n v="2012"/>
    <x v="3"/>
    <x v="6"/>
    <s v="Nein"/>
    <s v="Ja"/>
    <s v="Nein"/>
  </r>
  <r>
    <x v="155"/>
    <s v="Elisa"/>
    <s v="Jugend"/>
    <s v="U14"/>
    <x v="1"/>
    <d v="2012-06-03T00:00:00"/>
    <n v="2012"/>
    <x v="3"/>
    <x v="6"/>
    <s v="Ja"/>
    <s v="Ja"/>
    <s v="Nein"/>
  </r>
  <r>
    <x v="156"/>
    <s v="Smilla"/>
    <s v="Jugend"/>
    <s v="U14"/>
    <x v="1"/>
    <d v="2012-09-04T00:00:00"/>
    <n v="2012"/>
    <x v="3"/>
    <x v="6"/>
    <s v="Ja"/>
    <s v="Ja"/>
    <s v="Nein"/>
  </r>
  <r>
    <x v="157"/>
    <s v="Alexa"/>
    <s v="Jugend"/>
    <s v="U14"/>
    <x v="1"/>
    <d v="2012-12-07T00:00:00"/>
    <n v="2012"/>
    <x v="3"/>
    <x v="6"/>
    <s v="Ja"/>
    <s v="Ja"/>
    <s v="Ja"/>
  </r>
  <r>
    <x v="158"/>
    <s v="Clara"/>
    <s v="Jugend"/>
    <s v="U14"/>
    <x v="1"/>
    <d v="2013-03-30T00:00:00"/>
    <n v="2013"/>
    <x v="4"/>
    <x v="7"/>
    <s v="Nein"/>
    <s v="Ja"/>
    <s v="Nein"/>
  </r>
  <r>
    <x v="159"/>
    <s v="Helena"/>
    <s v="Jugend"/>
    <s v="U14"/>
    <x v="1"/>
    <d v="2013-06-19T00:00:00"/>
    <n v="2013"/>
    <x v="4"/>
    <x v="7"/>
    <s v="Nein"/>
    <s v="Ja"/>
    <s v="Nein"/>
  </r>
  <r>
    <x v="160"/>
    <s v="Rozalin"/>
    <s v="Jugend"/>
    <s v="U14"/>
    <x v="1"/>
    <d v="2013-12-09T00:00:00"/>
    <n v="2013"/>
    <x v="4"/>
    <x v="7"/>
    <s v="Ja"/>
    <s v="Ja"/>
    <s v="Nein"/>
  </r>
  <r>
    <x v="161"/>
    <s v="Enya"/>
    <s v="Jugend"/>
    <s v="U14"/>
    <x v="1"/>
    <d v="2013-12-23T00:00:00"/>
    <n v="2013"/>
    <x v="4"/>
    <x v="7"/>
    <s v="Ja"/>
    <s v="Ja"/>
    <s v="Nei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F3EF87-C1D9-4930-B245-777B56DCDD2E}" name="PivotTable1" cacheId="7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multipleFieldFilters="0" rowHeaderCaption=" ">
  <location ref="A1:B16" firstHeaderRow="1" firstDataRow="1" firstDataCol="1"/>
  <pivotFields count="12">
    <pivotField axis="axisRow" dataField="1" showAll="0">
      <items count="164">
        <item x="67"/>
        <item x="31"/>
        <item x="4"/>
        <item x="133"/>
        <item x="124"/>
        <item x="129"/>
        <item x="132"/>
        <item x="32"/>
        <item x="56"/>
        <item x="123"/>
        <item x="153"/>
        <item x="154"/>
        <item x="55"/>
        <item x="25"/>
        <item x="77"/>
        <item x="63"/>
        <item x="156"/>
        <item x="119"/>
        <item x="27"/>
        <item x="78"/>
        <item x="157"/>
        <item x="110"/>
        <item x="9"/>
        <item x="10"/>
        <item x="24"/>
        <item x="1"/>
        <item x="61"/>
        <item x="17"/>
        <item x="29"/>
        <item x="142"/>
        <item x="6"/>
        <item x="108"/>
        <item x="62"/>
        <item x="35"/>
        <item x="50"/>
        <item x="47"/>
        <item x="49"/>
        <item x="100"/>
        <item x="91"/>
        <item x="23"/>
        <item x="5"/>
        <item x="44"/>
        <item x="51"/>
        <item x="93"/>
        <item x="18"/>
        <item x="116"/>
        <item x="139"/>
        <item x="13"/>
        <item x="38"/>
        <item x="140"/>
        <item x="118"/>
        <item x="66"/>
        <item x="48"/>
        <item x="70"/>
        <item x="146"/>
        <item x="121"/>
        <item x="148"/>
        <item x="135"/>
        <item x="15"/>
        <item x="130"/>
        <item x="141"/>
        <item x="96"/>
        <item x="159"/>
        <item x="102"/>
        <item x="76"/>
        <item x="71"/>
        <item x="99"/>
        <item x="128"/>
        <item x="19"/>
        <item x="98"/>
        <item x="160"/>
        <item x="95"/>
        <item x="58"/>
        <item x="34"/>
        <item x="125"/>
        <item x="57"/>
        <item x="134"/>
        <item x="42"/>
        <item x="52"/>
        <item x="92"/>
        <item x="8"/>
        <item x="39"/>
        <item x="79"/>
        <item x="97"/>
        <item x="89"/>
        <item x="41"/>
        <item x="22"/>
        <item x="12"/>
        <item x="155"/>
        <item x="158"/>
        <item x="126"/>
        <item x="75"/>
        <item x="144"/>
        <item x="40"/>
        <item x="151"/>
        <item x="60"/>
        <item x="65"/>
        <item x="82"/>
        <item x="68"/>
        <item x="106"/>
        <item x="7"/>
        <item x="81"/>
        <item x="72"/>
        <item x="103"/>
        <item x="69"/>
        <item x="114"/>
        <item x="80"/>
        <item x="107"/>
        <item x="152"/>
        <item x="53"/>
        <item x="112"/>
        <item x="11"/>
        <item x="111"/>
        <item x="74"/>
        <item x="84"/>
        <item x="14"/>
        <item x="101"/>
        <item x="149"/>
        <item x="0"/>
        <item x="64"/>
        <item x="28"/>
        <item x="16"/>
        <item x="143"/>
        <item x="36"/>
        <item x="2"/>
        <item x="113"/>
        <item x="136"/>
        <item x="37"/>
        <item x="94"/>
        <item x="137"/>
        <item x="90"/>
        <item x="46"/>
        <item x="3"/>
        <item x="45"/>
        <item x="88"/>
        <item x="83"/>
        <item x="33"/>
        <item x="150"/>
        <item x="122"/>
        <item x="120"/>
        <item x="131"/>
        <item x="127"/>
        <item x="59"/>
        <item x="21"/>
        <item x="109"/>
        <item x="117"/>
        <item x="73"/>
        <item x="161"/>
        <item x="43"/>
        <item x="105"/>
        <item x="54"/>
        <item x="87"/>
        <item x="115"/>
        <item x="147"/>
        <item x="20"/>
        <item x="85"/>
        <item x="138"/>
        <item x="145"/>
        <item x="104"/>
        <item x="30"/>
        <item x="26"/>
        <item x="86"/>
        <item m="1" x="162"/>
        <item t="default"/>
      </items>
    </pivotField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axis="axisRow" showAll="0">
      <items count="9">
        <item sd="0" x="6"/>
        <item sd="0" x="5"/>
        <item sd="0" x="4"/>
        <item sd="0" x="3"/>
        <item sd="0" x="2"/>
        <item sd="0" x="1"/>
        <item sd="0" x="0"/>
        <item sd="0" m="1" x="7"/>
        <item t="default" sd="0"/>
      </items>
    </pivotField>
    <pivotField showAll="0"/>
    <pivotField showAll="0"/>
    <pivotField showAll="0"/>
    <pivotField showAll="0"/>
  </pivotFields>
  <rowFields count="3">
    <field x="4"/>
    <field x="7"/>
    <field x="0"/>
  </rowFields>
  <rowItems count="15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>
      <x v="1"/>
    </i>
    <i r="1">
      <x v="2"/>
    </i>
    <i r="1">
      <x v="3"/>
    </i>
    <i r="1">
      <x v="4"/>
    </i>
    <i r="1">
      <x v="5"/>
    </i>
    <i r="1">
      <x v="6"/>
    </i>
    <i t="grand">
      <x/>
    </i>
  </rowItems>
  <colItems count="1">
    <i/>
  </colItems>
  <dataFields count="1">
    <dataField name="Anzahl von Nachname" fld="0" subtotal="count" baseField="0" baseItem="0"/>
  </dataFields>
  <formats count="8">
    <format dxfId="33">
      <pivotArea type="all" dataOnly="0" outline="0" fieldPosition="0"/>
    </format>
    <format dxfId="32">
      <pivotArea outline="0" collapsedLevelsAreSubtotals="1" fieldPosition="0"/>
    </format>
    <format dxfId="31">
      <pivotArea field="4" type="button" dataOnly="0" labelOnly="1" outline="0" axis="axisRow" fieldPosition="0"/>
    </format>
    <format dxfId="30">
      <pivotArea dataOnly="0" labelOnly="1" fieldPosition="0">
        <references count="1">
          <reference field="4" count="0"/>
        </references>
      </pivotArea>
    </format>
    <format dxfId="29">
      <pivotArea dataOnly="0" labelOnly="1" grandRow="1" outline="0" fieldPosition="0"/>
    </format>
    <format dxfId="28">
      <pivotArea dataOnly="0" labelOnly="1" fieldPosition="0">
        <references count="2">
          <reference field="4" count="1" selected="0">
            <x v="0"/>
          </reference>
          <reference field="7" count="0"/>
        </references>
      </pivotArea>
    </format>
    <format dxfId="27">
      <pivotArea dataOnly="0" labelOnly="1" fieldPosition="0">
        <references count="2">
          <reference field="4" count="1" selected="0">
            <x v="1"/>
          </reference>
          <reference field="7" count="5">
            <x v="2"/>
            <x v="3"/>
            <x v="4"/>
            <x v="5"/>
            <x v="6"/>
          </reference>
        </references>
      </pivotArea>
    </format>
    <format dxfId="2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87677D-573F-4713-82E1-B8CBD95D24CD}" name="PivotTable1" cacheId="7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multipleFieldFilters="0" rowHeaderCaption=" ">
  <location ref="A1:B10" firstHeaderRow="1" firstDataRow="1" firstDataCol="1"/>
  <pivotFields count="12">
    <pivotField axis="axisRow" dataField="1" showAll="0">
      <items count="164">
        <item x="67"/>
        <item x="31"/>
        <item x="4"/>
        <item x="133"/>
        <item x="124"/>
        <item x="129"/>
        <item x="132"/>
        <item x="32"/>
        <item x="56"/>
        <item x="123"/>
        <item x="153"/>
        <item x="154"/>
        <item x="55"/>
        <item x="25"/>
        <item x="77"/>
        <item x="63"/>
        <item x="156"/>
        <item x="119"/>
        <item x="27"/>
        <item x="78"/>
        <item x="157"/>
        <item x="110"/>
        <item x="9"/>
        <item x="10"/>
        <item x="24"/>
        <item x="1"/>
        <item x="61"/>
        <item x="17"/>
        <item x="29"/>
        <item x="142"/>
        <item x="6"/>
        <item x="108"/>
        <item x="62"/>
        <item x="35"/>
        <item x="50"/>
        <item x="47"/>
        <item x="49"/>
        <item x="100"/>
        <item x="91"/>
        <item x="23"/>
        <item x="5"/>
        <item x="44"/>
        <item x="51"/>
        <item x="93"/>
        <item x="18"/>
        <item x="116"/>
        <item x="139"/>
        <item x="13"/>
        <item x="38"/>
        <item x="140"/>
        <item x="118"/>
        <item x="66"/>
        <item x="48"/>
        <item x="70"/>
        <item x="146"/>
        <item x="121"/>
        <item x="148"/>
        <item x="135"/>
        <item x="15"/>
        <item x="130"/>
        <item x="141"/>
        <item x="96"/>
        <item x="159"/>
        <item x="102"/>
        <item x="76"/>
        <item x="71"/>
        <item x="99"/>
        <item x="128"/>
        <item x="19"/>
        <item x="98"/>
        <item x="160"/>
        <item x="95"/>
        <item x="58"/>
        <item x="34"/>
        <item x="125"/>
        <item x="57"/>
        <item x="134"/>
        <item x="42"/>
        <item x="52"/>
        <item x="92"/>
        <item x="8"/>
        <item x="39"/>
        <item x="79"/>
        <item x="97"/>
        <item x="89"/>
        <item x="41"/>
        <item x="22"/>
        <item x="12"/>
        <item x="155"/>
        <item x="158"/>
        <item x="126"/>
        <item x="75"/>
        <item x="144"/>
        <item x="40"/>
        <item x="151"/>
        <item x="60"/>
        <item x="65"/>
        <item x="82"/>
        <item x="68"/>
        <item x="106"/>
        <item x="7"/>
        <item x="81"/>
        <item x="72"/>
        <item x="103"/>
        <item x="69"/>
        <item x="114"/>
        <item x="80"/>
        <item x="107"/>
        <item x="152"/>
        <item x="53"/>
        <item x="112"/>
        <item x="11"/>
        <item x="111"/>
        <item x="74"/>
        <item x="84"/>
        <item x="14"/>
        <item x="101"/>
        <item x="149"/>
        <item x="0"/>
        <item x="64"/>
        <item x="28"/>
        <item x="16"/>
        <item x="143"/>
        <item x="36"/>
        <item x="2"/>
        <item x="113"/>
        <item x="136"/>
        <item x="37"/>
        <item x="94"/>
        <item x="137"/>
        <item x="90"/>
        <item x="46"/>
        <item x="3"/>
        <item x="45"/>
        <item x="88"/>
        <item x="83"/>
        <item x="33"/>
        <item x="150"/>
        <item x="122"/>
        <item x="120"/>
        <item x="131"/>
        <item x="127"/>
        <item x="59"/>
        <item x="21"/>
        <item x="109"/>
        <item x="117"/>
        <item x="73"/>
        <item x="161"/>
        <item x="43"/>
        <item x="105"/>
        <item x="54"/>
        <item x="87"/>
        <item x="115"/>
        <item x="147"/>
        <item x="20"/>
        <item x="85"/>
        <item x="138"/>
        <item x="145"/>
        <item x="104"/>
        <item x="30"/>
        <item x="26"/>
        <item x="86"/>
        <item m="1" x="162"/>
        <item t="default"/>
      </items>
    </pivotField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>
      <items count="9">
        <item sd="0" x="6"/>
        <item sd="0" x="5"/>
        <item sd="0" x="4"/>
        <item sd="0" x="3"/>
        <item sd="0" x="2"/>
        <item sd="0" x="1"/>
        <item sd="0" x="0"/>
        <item sd="0" m="1" x="7"/>
        <item t="default" sd="0"/>
      </items>
    </pivotField>
    <pivotField axis="axisRow" showAll="0">
      <items count="9">
        <item sd="0" x="0"/>
        <item sd="0" x="4"/>
        <item sd="0" x="1"/>
        <item sd="0" x="5"/>
        <item sd="0" x="2"/>
        <item sd="0" x="6"/>
        <item sd="0" x="3"/>
        <item sd="0" x="7"/>
        <item t="default" sd="0"/>
      </items>
    </pivotField>
    <pivotField showAll="0"/>
    <pivotField showAll="0"/>
    <pivotField showAll="0"/>
  </pivotFields>
  <rowFields count="3">
    <field x="8"/>
    <field x="4"/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Anzahl von Nachname" fld="0" subtotal="count" baseField="0" baseItem="0"/>
  </dataFields>
  <formats count="6">
    <format dxfId="4">
      <pivotArea type="all" dataOnly="0" outline="0" fieldPosition="0"/>
    </format>
    <format dxfId="5">
      <pivotArea outline="0" collapsedLevelsAreSubtotals="1" fieldPosition="0"/>
    </format>
    <format dxfId="6">
      <pivotArea field="4" type="button" dataOnly="0" labelOnly="1" outline="0" axis="axisRow" fieldPosition="1"/>
    </format>
    <format dxfId="7">
      <pivotArea dataOnly="0" labelOnly="1" fieldPosition="0">
        <references count="1">
          <reference field="4" count="0"/>
        </references>
      </pivotArea>
    </format>
    <format dxfId="8">
      <pivotArea dataOnly="0" labelOnly="1" grandRow="1" outline="0" fieldPosition="0"/>
    </format>
    <format dxfId="9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896048F-C257-4B8F-89FD-9255BEE6534C}" name="Tabelle8" displayName="Tabelle8" ref="A1:H22" totalsRowCount="1" headerRowDxfId="294" dataDxfId="293">
  <autoFilter ref="A1:H21" xr:uid="{C896048F-C257-4B8F-89FD-9255BEE6534C}"/>
  <tableColumns count="8">
    <tableColumn id="1" xr3:uid="{AD97B893-B9BE-4D70-BA53-AF85D899A996}" name="Team" totalsRowLabel="Ergebnis" dataDxfId="292" totalsRowDxfId="291"/>
    <tableColumn id="8" xr3:uid="{951D14CD-7EE1-4621-A758-7F0D89A8B40B}" name="Neue Kader" totalsRowFunction="sum" dataDxfId="290" totalsRowDxfId="289"/>
    <tableColumn id="2" xr3:uid="{A75C90E6-A9B1-42D8-B134-9B5C78712753}" name="Teammitglieder" totalsRowFunction="sum" dataDxfId="288" totalsRowDxfId="287"/>
    <tableColumn id="3" xr3:uid="{BBFCA67D-061F-4787-88EC-0DEEC72A6851}" name="Suche" totalsRowFunction="sum" dataDxfId="286" totalsRowDxfId="285"/>
    <tableColumn id="4" xr3:uid="{58ADCCDE-330A-48E6-9FDB-84D61F83580F}" name="Wechsel" totalsRowFunction="sum" dataDxfId="284" totalsRowDxfId="283"/>
    <tableColumn id="5" xr3:uid="{E28144AA-C0CE-4D3A-8776-F96C29186E5C}" name="Austritte" totalsRowFunction="sum" dataDxfId="282" totalsRowDxfId="281"/>
    <tableColumn id="6" xr3:uid="{E94A778F-98E6-4B14-BFF4-8195740D9267}" name="SUMME" totalsRowFunction="sum" dataDxfId="280" totalsRowDxfId="279">
      <calculatedColumnFormula>Tabelle8[[#This Row],[Teammitglieder]]+Tabelle8[[#This Row],[Wechsel]]+Tabelle8[[#This Row],[Austritte]]</calculatedColumnFormula>
    </tableColumn>
    <tableColumn id="7" xr3:uid="{D290C577-29BA-4A2A-80D0-2CDD13B80A86}" name="SUMME " totalsRowFunction="sum" dataDxfId="278" totalsRowDxfId="277">
      <calculatedColumnFormula>Tabelle8[[#This Row],[Teammitglieder]]+Tabelle8[[#This Row],[Wechsel]]+Tabelle8[[#This Row],[Austritte]]</calculatedColumnFormula>
    </tableColumn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FA6DAE-3AE1-428C-971A-85BA419368BF}" name="Tabelle1" displayName="Tabelle1" ref="A1:D17" totalsRowShown="0" headerRowDxfId="276" dataDxfId="275" totalsRowDxfId="274">
  <autoFilter ref="A1:D17" xr:uid="{D8E96509-E5FF-4414-BE65-C6EC33A84679}"/>
  <sortState xmlns:xlrd2="http://schemas.microsoft.com/office/spreadsheetml/2017/richdata2" ref="A2:C17">
    <sortCondition ref="A1:A17"/>
  </sortState>
  <tableColumns count="4">
    <tableColumn id="1" xr3:uid="{7359C675-E0DB-4D43-BD89-2640B079CDF8}" name="Nachname" dataDxfId="273" totalsRowDxfId="272"/>
    <tableColumn id="2" xr3:uid="{DCF9975B-1627-4698-A306-C3CAC8663157}" name="Vorname" dataDxfId="271" totalsRowDxfId="270"/>
    <tableColumn id="3" xr3:uid="{41927106-3F92-43E9-B03C-A65743B6CD63}" name="Geburtsdatum" dataDxfId="269" totalsRowDxfId="268"/>
    <tableColumn id="4" xr3:uid="{71E186A5-5FA0-4979-A117-61C6994E652B}" name="Anmerkungen" dataDxfId="267" totalsRowDxfId="266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E859DA-5B69-4658-9EC6-D2F727924E8E}" name="Tabelle136" displayName="Tabelle136" ref="A1:D18" totalsRowShown="0" headerRowDxfId="265" dataDxfId="264" totalsRowDxfId="263">
  <autoFilter ref="A1:D18" xr:uid="{D8E96509-E5FF-4414-BE65-C6EC33A84679}"/>
  <sortState xmlns:xlrd2="http://schemas.microsoft.com/office/spreadsheetml/2017/richdata2" ref="A2:D18">
    <sortCondition ref="A2:A18"/>
  </sortState>
  <tableColumns count="4">
    <tableColumn id="1" xr3:uid="{103775CA-EFD9-4E57-9964-B7DFFECD262E}" name="Nachname" dataDxfId="262" totalsRowDxfId="261"/>
    <tableColumn id="2" xr3:uid="{4F99D6D8-F1D7-4B5A-AD7E-9997D7BDA026}" name="Vorname" dataDxfId="260" totalsRowDxfId="259"/>
    <tableColumn id="3" xr3:uid="{0E8687A8-0E14-4163-B997-D4E2FF8497F8}" name="Geburtsdatum" dataDxfId="258" totalsRowDxfId="257"/>
    <tableColumn id="19" xr3:uid="{D40166D5-59CC-49AC-8C78-7E9F9F8DD661}" name="Anmerkungen" dataDxfId="256" totalsRowDxfId="255"/>
  </tableColumns>
  <tableStyleInfo name="TableStyleMedium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AE6BDA6-CD6D-4CE9-AFAA-FAC372D6BDE0}" name="Tabelle1312" displayName="Tabelle1312" ref="A1:D16" totalsRowShown="0" headerRowDxfId="254" dataDxfId="253" totalsRowDxfId="252">
  <autoFilter ref="A1:D16" xr:uid="{D8E96509-E5FF-4414-BE65-C6EC33A84679}"/>
  <sortState xmlns:xlrd2="http://schemas.microsoft.com/office/spreadsheetml/2017/richdata2" ref="A2:D16">
    <sortCondition ref="A2:A16"/>
  </sortState>
  <tableColumns count="4">
    <tableColumn id="1" xr3:uid="{303A0A44-EFC8-4FB4-88C8-2B84BB0D60F4}" name="Nachname" dataDxfId="251" totalsRowDxfId="250"/>
    <tableColumn id="2" xr3:uid="{ED63D098-2288-420A-AF1C-27750AF4F945}" name="Vorname" dataDxfId="249" totalsRowDxfId="248"/>
    <tableColumn id="3" xr3:uid="{2EA1635D-CD97-4A9C-8DB6-1299EC0DBFEF}" name="Geburtsdatum" dataDxfId="247" totalsRowDxfId="246"/>
    <tableColumn id="19" xr3:uid="{1615B68A-FA78-4FF3-B96C-51D418FFCD33}" name="Anmerkungen" dataDxfId="245" totalsRowDxfId="244"/>
  </tableColumns>
  <tableStyleInfo name="TableStyleMedium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FA82AFF-A153-49BE-A9E6-BCFD93B0851E}" name="Tabelle134" displayName="Tabelle134" ref="A1:D15" totalsRowCount="1" headerRowDxfId="243" dataDxfId="242" totalsRowDxfId="241">
  <autoFilter ref="A1:D14" xr:uid="{D8E96509-E5FF-4414-BE65-C6EC33A84679}"/>
  <sortState xmlns:xlrd2="http://schemas.microsoft.com/office/spreadsheetml/2017/richdata2" ref="A2:D14">
    <sortCondition ref="A1:A14"/>
  </sortState>
  <tableColumns count="4">
    <tableColumn id="1" xr3:uid="{8BB359D4-4D7D-440B-811A-5C6ED85BD255}" name="Nachname" totalsRowLabel="Ergebnis" dataDxfId="240" totalsRowDxfId="239"/>
    <tableColumn id="2" xr3:uid="{B4729E93-B8BD-40CA-8B15-5405EFC36F1F}" name="Vorname" totalsRowFunction="count" dataDxfId="238" totalsRowDxfId="237"/>
    <tableColumn id="3" xr3:uid="{B1CD8B69-B8CB-46C5-918C-29467B6C36BC}" name="Geburtsdatum" dataDxfId="236" totalsRowDxfId="235"/>
    <tableColumn id="19" xr3:uid="{7D8ED49F-D004-487A-8183-A49C3AF85659}" name="Anmerkungen" dataDxfId="234" totalsRowDxfId="233"/>
  </tableColumns>
  <tableStyleInfo name="TableStyleMedium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EFC5E9E-C404-4BC1-93C5-6D088083B0F7}" name="Tabelle135" displayName="Tabelle135" ref="A1:D17" totalsRowCount="1" headerRowDxfId="232" dataDxfId="231" totalsRowDxfId="230">
  <autoFilter ref="A1:D16" xr:uid="{D8E96509-E5FF-4414-BE65-C6EC33A84679}"/>
  <sortState xmlns:xlrd2="http://schemas.microsoft.com/office/spreadsheetml/2017/richdata2" ref="A2:D16">
    <sortCondition ref="A2:A16"/>
  </sortState>
  <tableColumns count="4">
    <tableColumn id="1" xr3:uid="{5DC5E33F-0700-4064-BA95-FE9493B5740C}" name="Nachname" totalsRowLabel="Ergebnis" dataDxfId="229" totalsRowDxfId="228"/>
    <tableColumn id="2" xr3:uid="{AAD9BC34-49BC-4A70-A9B4-19BAA28F533E}" name="Vorname" totalsRowFunction="count" dataDxfId="227" totalsRowDxfId="226"/>
    <tableColumn id="3" xr3:uid="{598B2CF6-21BA-4DC6-8176-C8DA393302A3}" name="Geburtsdatum" dataDxfId="225" totalsRowDxfId="224"/>
    <tableColumn id="19" xr3:uid="{B78437D1-E856-4633-8A53-A7447F3C284B}" name="Anmerkungen" totalsRowFunction="count" dataDxfId="223" totalsRowDxfId="222"/>
  </tableColumns>
  <tableStyleInfo name="TableStyleMedium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17D4EED-E3A3-4EE8-9678-3A0845C3B36F}" name="Tabelle137" displayName="Tabelle137" ref="A1:D14" totalsRowCount="1" headerRowDxfId="221" dataDxfId="220" totalsRowDxfId="219">
  <autoFilter ref="A1:D13" xr:uid="{D8E96509-E5FF-4414-BE65-C6EC33A84679}"/>
  <sortState xmlns:xlrd2="http://schemas.microsoft.com/office/spreadsheetml/2017/richdata2" ref="A2:D13">
    <sortCondition ref="A1:A13"/>
  </sortState>
  <tableColumns count="4">
    <tableColumn id="1" xr3:uid="{1E4EADE3-3A22-43BA-8659-A2DD90B6C605}" name="Nachname" totalsRowLabel="Ergebnis" dataDxfId="218" totalsRowDxfId="217"/>
    <tableColumn id="2" xr3:uid="{BC53FF7E-95DE-4489-9578-BDAE213CD83C}" name="Vorname" totalsRowFunction="count" dataDxfId="216" totalsRowDxfId="215"/>
    <tableColumn id="3" xr3:uid="{88FB88B7-DEEA-483E-843E-C7B602994436}" name="Geburtsdatum" dataDxfId="214" totalsRowDxfId="213"/>
    <tableColumn id="19" xr3:uid="{D798185D-884B-4192-88AF-A0A74B0AFC0C}" name="Anmerkungen" totalsRowFunction="count" dataDxfId="212" totalsRowDxfId="211"/>
  </tableColumns>
  <tableStyleInfo name="TableStyleMedium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D2208E4-345A-4FBA-9345-E062FE1AC509}" name="Tabelle138" displayName="Tabelle138" ref="A1:D15" totalsRowCount="1" headerRowDxfId="210" dataDxfId="209" totalsRowDxfId="208">
  <autoFilter ref="A1:D14" xr:uid="{D8E96509-E5FF-4414-BE65-C6EC33A84679}"/>
  <sortState xmlns:xlrd2="http://schemas.microsoft.com/office/spreadsheetml/2017/richdata2" ref="A2:D14">
    <sortCondition ref="A1:A14"/>
  </sortState>
  <tableColumns count="4">
    <tableColumn id="1" xr3:uid="{164ACB5E-6723-4355-BD5B-5F89B0229007}" name="Nachname" totalsRowLabel="Ergebnis" dataDxfId="207" totalsRowDxfId="206"/>
    <tableColumn id="2" xr3:uid="{DEB07610-65C3-404A-BB76-A048C36D9D65}" name="Vorname" totalsRowFunction="count" dataDxfId="205" totalsRowDxfId="204"/>
    <tableColumn id="3" xr3:uid="{2D9010EE-E71B-41B0-842D-F0F9B7F6B495}" name="Geburtsdatum" dataDxfId="203" totalsRowDxfId="202"/>
    <tableColumn id="19" xr3:uid="{7EC2B41E-777C-4400-86B8-8862D45EC6E6}" name="Anmerkungen Gerd" totalsRowFunction="count" dataDxfId="201" totalsRowDxfId="200"/>
  </tableColumns>
  <tableStyleInfo name="TableStyleMedium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5A43A6E-4CD3-44BC-9000-D0534AEFFEAA}" name="Tabelle13920" displayName="Tabelle13920" ref="A1:D15" totalsRowCount="1" headerRowDxfId="199" dataDxfId="198" totalsRowDxfId="197">
  <autoFilter ref="A1:D14" xr:uid="{A5A43A6E-4CD3-44BC-9000-D0534AEFFEAA}"/>
  <tableColumns count="4">
    <tableColumn id="1" xr3:uid="{AE26DB51-1E95-4EE9-B49B-AA7AA99D9484}" name="Nachname" totalsRowLabel="Ergebnis" dataDxfId="196" totalsRowDxfId="195"/>
    <tableColumn id="2" xr3:uid="{B750C651-F560-403C-B080-A7B2DCCDE1DC}" name="Vorname" totalsRowFunction="count" dataDxfId="194" totalsRowDxfId="193"/>
    <tableColumn id="3" xr3:uid="{51096869-AFC2-41B1-B5FE-493E8A0B3D4C}" name="Geburtsdatum" dataDxfId="192" totalsRowDxfId="191"/>
    <tableColumn id="19" xr3:uid="{E989D593-D086-4C33-A0CB-399520C9C28A}" name="Anmerkungen" totalsRowFunction="count" dataDxfId="190" totalsRowDxfId="189"/>
  </tableColumns>
  <tableStyleInfo name="TableStyleMedium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4310479-36C8-470E-ABF3-232B07732181}" name="Tabelle1310" displayName="Tabelle1310" ref="A1:D17" totalsRowShown="0" headerRowDxfId="188" dataDxfId="187" totalsRowDxfId="186">
  <autoFilter ref="A1:D17" xr:uid="{D8E96509-E5FF-4414-BE65-C6EC33A84679}"/>
  <sortState xmlns:xlrd2="http://schemas.microsoft.com/office/spreadsheetml/2017/richdata2" ref="A2:D17">
    <sortCondition ref="A2:A17"/>
  </sortState>
  <tableColumns count="4">
    <tableColumn id="1" xr3:uid="{DAE6B349-EC40-4DB1-839A-D7DD1C799798}" name="Nachname" dataDxfId="185" totalsRowDxfId="184"/>
    <tableColumn id="2" xr3:uid="{DECB7652-6840-449F-9B8B-A0880E055611}" name="Vorname" dataDxfId="183" totalsRowDxfId="182"/>
    <tableColumn id="3" xr3:uid="{CA2E4E78-3B54-4EB6-BF6D-D7D69B6F60FD}" name="Geburtsdatum" dataDxfId="181" totalsRowDxfId="180"/>
    <tableColumn id="19" xr3:uid="{2C8FFBE2-9EAA-4ACB-9F9D-AD8A1D0F22FB}" name="Anmerkungen" dataDxfId="179" totalsRowDxfId="178"/>
  </tableColumns>
  <tableStyleInfo name="TableStyleMedium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4F1FE26-1A2D-4713-98C3-73C5B4552EB7}" name="Tabelle1311" displayName="Tabelle1311" ref="A1:E10" totalsRowCount="1" headerRowDxfId="177" dataDxfId="176" totalsRowDxfId="175">
  <autoFilter ref="A1:E9" xr:uid="{D8E96509-E5FF-4414-BE65-C6EC33A84679}"/>
  <sortState xmlns:xlrd2="http://schemas.microsoft.com/office/spreadsheetml/2017/richdata2" ref="A2:E9">
    <sortCondition ref="A1:A9"/>
  </sortState>
  <tableColumns count="5">
    <tableColumn id="1" xr3:uid="{1C70465D-900E-4849-A577-C39418D28CD6}" name="Nachname" totalsRowLabel="Ergebnis" dataDxfId="174" totalsRowDxfId="173"/>
    <tableColumn id="2" xr3:uid="{C4F64D06-B12A-4368-A882-344F929111C4}" name="Vorname" totalsRowFunction="count" dataDxfId="172" totalsRowDxfId="171"/>
    <tableColumn id="3" xr3:uid="{3AFA1451-B018-45C5-A9A6-621F45C1FCC6}" name="Geburtsdatum" dataDxfId="170" totalsRowDxfId="169"/>
    <tableColumn id="19" xr3:uid="{A6B24DEA-4CDB-4B2B-BDF2-DC2C4DAF797C}" name="Anmerkungen" dataDxfId="168" totalsRowDxfId="167"/>
    <tableColumn id="4" xr3:uid="{BD856F46-40E3-4129-938E-7A08F33330DE}" name="Position" totalsRowFunction="count" dataDxfId="166" totalsRowDxfId="165"/>
  </tableColumns>
  <tableStyleInfo name="TableStyleMedium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580A9ED-1D55-4913-A3CC-1FC9FC630940}" name="Tabelle131121" displayName="Tabelle131121" ref="A1:D14" totalsRowCount="1" headerRowDxfId="164" totalsRowDxfId="163">
  <autoFilter ref="A1:D13" xr:uid="{4580A9ED-1D55-4913-A3CC-1FC9FC630940}"/>
  <sortState xmlns:xlrd2="http://schemas.microsoft.com/office/spreadsheetml/2017/richdata2" ref="A2:D13">
    <sortCondition ref="A2:A13"/>
  </sortState>
  <tableColumns count="4">
    <tableColumn id="1" xr3:uid="{C606ABD7-40DA-4277-BD81-D87E47EC1D39}" name="Nachname" totalsRowLabel="Ergebnis" dataDxfId="162" totalsRowDxfId="161"/>
    <tableColumn id="2" xr3:uid="{165A9D26-ACFD-455B-B99A-A59A2BC65FF6}" name="Vorname" totalsRowFunction="count" dataDxfId="160" totalsRowDxfId="159"/>
    <tableColumn id="3" xr3:uid="{48E3F09C-A77B-455A-9CFD-FA505A61C926}" name="Geburtsdatum" dataDxfId="158" totalsRowDxfId="157"/>
    <tableColumn id="19" xr3:uid="{5D5A3C13-1252-41BD-B578-9F92B3E4E419}" name="Anmerkungen" totalsRowFunction="count" dataDxfId="156" totalsRowDxfId="155"/>
  </tableColumns>
  <tableStyleInfo name="TableStyleMedium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BA8A477C-C74B-455C-A91F-B4203519B32C}" name="Tabelle13112122" displayName="Tabelle13112122" ref="A1:D21" totalsRowCount="1" headerRowDxfId="154" dataDxfId="153" totalsRowDxfId="152">
  <autoFilter ref="A1:D20" xr:uid="{BA8A477C-C74B-455C-A91F-B4203519B32C}"/>
  <sortState xmlns:xlrd2="http://schemas.microsoft.com/office/spreadsheetml/2017/richdata2" ref="A2:D20">
    <sortCondition ref="A1:A20"/>
  </sortState>
  <tableColumns count="4">
    <tableColumn id="1" xr3:uid="{B16DAA4C-7835-475D-8E85-78EB28EC1B10}" name="Nachname" totalsRowLabel="Ergebnis" dataDxfId="151" totalsRowDxfId="150"/>
    <tableColumn id="2" xr3:uid="{A81CB260-AE19-4E7C-BA78-9B89B45F56FA}" name="Vorname" totalsRowFunction="count" dataDxfId="149" totalsRowDxfId="148"/>
    <tableColumn id="3" xr3:uid="{F2618A8D-21A6-4C5C-A786-D2AEA118C23E}" name="Geburtsdatum" dataDxfId="147" totalsRowDxfId="146"/>
    <tableColumn id="19" xr3:uid="{C4566BCD-2EA6-4B4F-BAAC-421610F18F30}" name="Anmerkungen" totalsRowFunction="count" dataDxfId="145" totalsRowDxfId="144"/>
  </tableColumns>
  <tableStyleInfo name="TableStyleMedium1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B7A317F-7FF0-4FEB-9389-B554FBC7E54F}" name="Tabelle1313" displayName="Tabelle1313" ref="A1:E14" totalsRowCount="1" headerRowDxfId="143" dataDxfId="142" totalsRowDxfId="141">
  <autoFilter ref="A1:E13" xr:uid="{D8E96509-E5FF-4414-BE65-C6EC33A84679}"/>
  <sortState xmlns:xlrd2="http://schemas.microsoft.com/office/spreadsheetml/2017/richdata2" ref="A2:E13">
    <sortCondition ref="A1:A13"/>
  </sortState>
  <tableColumns count="5">
    <tableColumn id="1" xr3:uid="{566DC40E-CC0D-4AED-B4FE-CD9DDECF91EB}" name="Nachname" totalsRowLabel="Ergebnis" dataDxfId="140" totalsRowDxfId="139"/>
    <tableColumn id="2" xr3:uid="{AE3C1DE6-1CE6-4711-A97E-F98A048F81E7}" name="Vorname" totalsRowFunction="count" dataDxfId="138" totalsRowDxfId="137"/>
    <tableColumn id="3" xr3:uid="{DB0A8669-68DB-4595-A58E-BCD43DB564BE}" name="Geburtsdatum" dataDxfId="136" totalsRowDxfId="135"/>
    <tableColumn id="19" xr3:uid="{EE0C5B7B-FF2C-4CFA-BE72-CF5BCB7C6C75}" name="Anmerkungen" dataDxfId="134" totalsRowDxfId="133"/>
    <tableColumn id="4" xr3:uid="{339F1893-5B14-40A1-B26B-3B15813F2753}" name="Position" totalsRowFunction="count" dataDxfId="132" totalsRowDxfId="131"/>
  </tableColumns>
  <tableStyleInfo name="TableStyleMedium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2C4F9B9-5541-4723-9A8A-3151E49E632B}" name="Tabelle1314" displayName="Tabelle1314" ref="A1:D13" totalsRowCount="1" headerRowDxfId="130" dataDxfId="129" totalsRowDxfId="128">
  <autoFilter ref="A1:D12" xr:uid="{D8E96509-E5FF-4414-BE65-C6EC33A84679}"/>
  <sortState xmlns:xlrd2="http://schemas.microsoft.com/office/spreadsheetml/2017/richdata2" ref="A2:D12">
    <sortCondition ref="A1:A12"/>
  </sortState>
  <tableColumns count="4">
    <tableColumn id="1" xr3:uid="{201576B2-EA0E-461D-AAAC-E03AAC4BD806}" name="Nachname" totalsRowLabel="Ergebnis" dataDxfId="127" totalsRowDxfId="126"/>
    <tableColumn id="2" xr3:uid="{DB846607-D0B0-4B73-A46C-5D8B263139B3}" name="Vorname" totalsRowFunction="count" dataDxfId="125" totalsRowDxfId="124"/>
    <tableColumn id="3" xr3:uid="{3EDCB4D6-6507-434F-AD83-1BB3F185FD78}" name="Geburtsdatum" dataDxfId="123" totalsRowDxfId="122"/>
    <tableColumn id="19" xr3:uid="{20779B0E-FDDC-43DF-8348-31E7B94E4A0F}" name="Anmerkungen" totalsRowFunction="count" dataDxfId="121" totalsRowDxfId="120"/>
  </tableColumns>
  <tableStyleInfo name="TableStyleMedium1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5A87138-99D6-4B7F-B3A1-38DE745C3608}" name="Tabelle1315" displayName="Tabelle1315" ref="A1:D16" totalsRowCount="1" headerRowDxfId="119" dataDxfId="118" totalsRowDxfId="117">
  <autoFilter ref="A1:D15" xr:uid="{D8E96509-E5FF-4414-BE65-C6EC33A84679}"/>
  <sortState xmlns:xlrd2="http://schemas.microsoft.com/office/spreadsheetml/2017/richdata2" ref="A2:D15">
    <sortCondition ref="A1:A15"/>
  </sortState>
  <tableColumns count="4">
    <tableColumn id="1" xr3:uid="{042296A6-9A09-4439-BC9D-2B1FEAB67FDA}" name="Nachname" totalsRowLabel="Ergebnis" dataDxfId="116" totalsRowDxfId="115"/>
    <tableColumn id="2" xr3:uid="{3EDCA4D4-B324-4920-98C0-A877D587906D}" name="Vorname" totalsRowFunction="count" dataDxfId="114" totalsRowDxfId="113"/>
    <tableColumn id="3" xr3:uid="{07E7BF26-143E-4C71-B25F-CEBB3DA05DE6}" name="Geburtsdatum" dataDxfId="112" totalsRowDxfId="111"/>
    <tableColumn id="19" xr3:uid="{D06BA674-D1A2-4D66-BA1C-E451B0CEC256}" name="Anmerkungen" totalsRowFunction="count" dataDxfId="110" totalsRowDxfId="109"/>
  </tableColumns>
  <tableStyleInfo name="TableStyleMedium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BE3ED78-7CB6-4CDA-A9EC-C0396DC3B5F6}" name="Tabelle1316" displayName="Tabelle1316" ref="A1:D22" totalsRowCount="1" headerRowDxfId="108" dataDxfId="107" totalsRowDxfId="106">
  <autoFilter ref="A1:D21" xr:uid="{D8E96509-E5FF-4414-BE65-C6EC33A84679}"/>
  <sortState xmlns:xlrd2="http://schemas.microsoft.com/office/spreadsheetml/2017/richdata2" ref="A2:D21">
    <sortCondition ref="A2:A21"/>
  </sortState>
  <tableColumns count="4">
    <tableColumn id="1" xr3:uid="{F00E67AD-A008-4537-AA8D-570E57191113}" name="Nachname" totalsRowLabel="Ergebnis" dataDxfId="105" totalsRowDxfId="104"/>
    <tableColumn id="2" xr3:uid="{FBFB3889-5B0A-4ED4-B07A-DC1D219944D0}" name="Vorname" totalsRowFunction="count" dataDxfId="103" totalsRowDxfId="102"/>
    <tableColumn id="3" xr3:uid="{3641BEC7-3FA5-423E-BFFE-73FC1BFB960B}" name="Geburtsdatum" dataDxfId="101" totalsRowDxfId="100"/>
    <tableColumn id="19" xr3:uid="{D8DBA3F1-3D1A-4B11-B4D9-BB696A419E25}" name="Anmerkungen" totalsRowFunction="count" dataDxfId="99" totalsRowDxfId="98"/>
  </tableColumns>
  <tableStyleInfo name="TableStyleMedium1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9E701E-362A-47A3-9E57-D67F5FBA0886}" name="Tabelle13" displayName="Tabelle13" ref="A1:D15" totalsRowCount="1" headerRowDxfId="97" dataDxfId="96" totalsRowDxfId="95">
  <autoFilter ref="A1:D14" xr:uid="{D8E96509-E5FF-4414-BE65-C6EC33A84679}"/>
  <sortState xmlns:xlrd2="http://schemas.microsoft.com/office/spreadsheetml/2017/richdata2" ref="A2:D13">
    <sortCondition ref="A1:A13"/>
  </sortState>
  <tableColumns count="4">
    <tableColumn id="1" xr3:uid="{EA8DCAC6-0ABC-4136-B57F-EDA0119CB88C}" name="Nachname" totalsRowLabel="Ergebnis" dataDxfId="94" totalsRowDxfId="93"/>
    <tableColumn id="2" xr3:uid="{5CE0905F-2148-439B-A7A4-09149CD0A945}" name="Vorname" totalsRowFunction="count" dataDxfId="92" totalsRowDxfId="91"/>
    <tableColumn id="3" xr3:uid="{254C03EF-F146-4178-A69E-722D22AF470A}" name="Geburtsdatum" dataDxfId="90" totalsRowDxfId="89"/>
    <tableColumn id="19" xr3:uid="{863F8B90-106E-4775-8CA1-D4D384BB932D}" name="Anmerkungen" totalsRowFunction="count" dataDxfId="88" totalsRowDxfId="87"/>
  </tableColumns>
  <tableStyleInfo name="TableStyleMedium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1FE32696-BD48-4116-9D08-17ED99FE1C46}" name="Tabelle13112123" displayName="Tabelle13112123" ref="A1:D17" totalsRowCount="1" totalsRowDxfId="86">
  <autoFilter ref="A1:D16" xr:uid="{1FE32696-BD48-4116-9D08-17ED99FE1C46}"/>
  <sortState xmlns:xlrd2="http://schemas.microsoft.com/office/spreadsheetml/2017/richdata2" ref="A2:D16">
    <sortCondition ref="A1:A16"/>
  </sortState>
  <tableColumns count="4">
    <tableColumn id="1" xr3:uid="{A9750708-2F54-4B85-802A-1BBBC861837C}" name="Nachname" totalsRowLabel="Ergebnis" dataDxfId="85" totalsRowDxfId="84"/>
    <tableColumn id="2" xr3:uid="{A1690AD8-3DE4-47E4-9D97-9FD368902B7A}" name="Vorname" totalsRowFunction="count" dataDxfId="83" totalsRowDxfId="82"/>
    <tableColumn id="3" xr3:uid="{297612DA-9E52-4CCD-AB7D-6E0F82A0CF84}" name="Geburtsdatum" dataDxfId="81" totalsRowDxfId="80"/>
    <tableColumn id="19" xr3:uid="{D3CEEC48-631E-4A50-B1BC-433F3F6F9CD5}" name="Anmerkungen" totalsRowFunction="count" dataDxfId="79" totalsRowDxfId="78"/>
  </tableColumns>
  <tableStyleInfo name="TableStyleMedium1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B52D9E5-A17F-4FCA-894D-A34B9EC2DAE7}" name="Tabelle1311212324" displayName="Tabelle1311212324" ref="A1:E22" totalsRowCount="1" totalsRowDxfId="77">
  <autoFilter ref="A1:E21" xr:uid="{1FE32696-BD48-4116-9D08-17ED99FE1C46}"/>
  <sortState xmlns:xlrd2="http://schemas.microsoft.com/office/spreadsheetml/2017/richdata2" ref="A2:E21">
    <sortCondition ref="A1:A21"/>
  </sortState>
  <tableColumns count="5">
    <tableColumn id="1" xr3:uid="{AD93F1C1-484A-4117-B13D-01F3B54E3406}" name="Nachname" totalsRowLabel="Ergebnis" dataDxfId="76" totalsRowDxfId="75"/>
    <tableColumn id="2" xr3:uid="{F43A2CC4-D7C5-4816-8C17-3C7C08807AF8}" name="Vorname" totalsRowFunction="count" dataDxfId="74" totalsRowDxfId="73"/>
    <tableColumn id="3" xr3:uid="{55CF6115-AD02-4C41-8492-0D3DDBA0168A}" name="Geburtsdatum" dataDxfId="72" totalsRowDxfId="71"/>
    <tableColumn id="19" xr3:uid="{0DAEAF0D-48C1-495F-A97A-80C3D2BF010E}" name="Anmerkungen" dataDxfId="70" totalsRowDxfId="69"/>
    <tableColumn id="4" xr3:uid="{9CB85C45-5F6E-437F-9C46-3F7CF2ACD7A6}" name="Position" totalsRowFunction="count" dataDxfId="68" totalsRowDxfId="67"/>
  </tableColumns>
  <tableStyleInfo name="TableStyleMedium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5BB0F8E-2958-437D-A4DC-1060E91B9CFA}" name="Tabelle131121232425" displayName="Tabelle131121232425" ref="A1:E13" totalsRowCount="1" totalsRowDxfId="66">
  <autoFilter ref="A1:E12" xr:uid="{1FE32696-BD48-4116-9D08-17ED99FE1C46}"/>
  <sortState xmlns:xlrd2="http://schemas.microsoft.com/office/spreadsheetml/2017/richdata2" ref="A2:D12">
    <sortCondition ref="A2:A12"/>
  </sortState>
  <tableColumns count="5">
    <tableColumn id="1" xr3:uid="{26964522-BF39-44E9-AC5E-688DB739A599}" name="Nachname" totalsRowLabel="Ergebnis" dataDxfId="65" totalsRowDxfId="64"/>
    <tableColumn id="2" xr3:uid="{4BB7B334-CB62-4BE0-85FE-D4C4BF78C0C9}" name="Vorname" totalsRowFunction="count" dataDxfId="63" totalsRowDxfId="62"/>
    <tableColumn id="3" xr3:uid="{82E4DA0B-097C-4133-846A-C6B25FAEE8B8}" name="Geburtsdatum" dataDxfId="61" totalsRowDxfId="60"/>
    <tableColumn id="19" xr3:uid="{57B5429D-ECEA-45EE-ABE2-795ED61A27B9}" name="Anmerkungen" dataDxfId="59" totalsRowDxfId="58"/>
    <tableColumn id="4" xr3:uid="{9FDA2FEE-FA14-4901-980C-AAE4E1989DD7}" name="Position" totalsRowFunction="count" totalsRowDxfId="57"/>
  </tableColumns>
  <tableStyleInfo name="TableStyleMedium1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7BCFF42-86AA-437D-8543-9EDC6FEC06F6}" name="Tabelle117" displayName="Tabelle117" ref="A1:L173" headerRowDxfId="56" dataDxfId="55" totalsRowDxfId="54">
  <autoFilter ref="A1:L173" xr:uid="{D8E96509-E5FF-4414-BE65-C6EC33A84679}"/>
  <sortState xmlns:xlrd2="http://schemas.microsoft.com/office/spreadsheetml/2017/richdata2" ref="A2:L173">
    <sortCondition ref="E2:E173"/>
    <sortCondition ref="G2:G173"/>
  </sortState>
  <tableColumns count="12">
    <tableColumn id="1" xr3:uid="{5FDF2618-0502-4E66-99D2-7BEA0F54FDB8}" name="Nachname" totalsRowLabel="Ergebnis" dataDxfId="53" totalsRowDxfId="52"/>
    <tableColumn id="2" xr3:uid="{BA624ECE-DED3-48F2-8EB5-BEFE8EFD0813}" name="Vorname" totalsRowFunction="count" dataDxfId="51" totalsRowDxfId="50"/>
    <tableColumn id="21" xr3:uid="{B165C6BC-FEC2-4785-ABE7-FE7B9B3ADC6F}" name="Erwachsene" dataDxfId="49" totalsRowDxfId="48"/>
    <tableColumn id="22" xr3:uid="{BA3B0E69-EE0A-422C-A788-CD2FC694250D}" name="Jugend" dataDxfId="47" totalsRowDxfId="46"/>
    <tableColumn id="15" xr3:uid="{95F94221-C1DA-435E-88CD-4C3D9C2D91CC}" name="Geschlecht" dataDxfId="45" totalsRowDxfId="44"/>
    <tableColumn id="3" xr3:uid="{98F7A6AA-4183-482F-A31B-7236F0430EE4}" name="Geburtsdatum" dataDxfId="43" totalsRowDxfId="42"/>
    <tableColumn id="6" xr3:uid="{37CA5ED3-DA98-459F-9FCA-D1088B38E8B7}" name="Geburtsjahr" dataDxfId="41" totalsRowDxfId="40">
      <calculatedColumnFormula>YEAR(Tabelle117[[#This Row],[Geburtsdatum]])</calculatedColumnFormula>
    </tableColumn>
    <tableColumn id="7" xr3:uid="{5B668851-B6C8-4F3A-B7BA-8243E593DCEC}" name="Spielklasse" dataDxfId="39" totalsRowDxfId="38"/>
    <tableColumn id="5" xr3:uid="{ED4C9E79-9C01-4383-BDCE-549C756039A0}" name="Jugendliga" dataDxfId="10" totalsRowDxfId="11"/>
    <tableColumn id="24" xr3:uid="{1638DA50-78A1-4FEC-A054-FE58D13D3F47}" name="Spielerpass" dataDxfId="37"/>
    <tableColumn id="23" xr3:uid="{29DE7EE2-808A-4558-9F7B-B4D001E4D100}" name="Vereinsmitglied" dataDxfId="36"/>
    <tableColumn id="4" xr3:uid="{ED9C7BFB-4A45-4DD0-9673-B647EDDA2FFF}" name="SportMember" dataDxfId="35" totalsRowDxfId="34"/>
  </tableColumns>
  <tableStyleInfo name="TableStyleMedium1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8AB699E-7FA1-4C56-B382-A4706E53C09A}" name="Tabelle17" displayName="Tabelle17" ref="D2:E9" totalsRowShown="0">
  <autoFilter ref="D2:E9" xr:uid="{08AB699E-7FA1-4C56-B382-A4706E53C09A}"/>
  <tableColumns count="2">
    <tableColumn id="1" xr3:uid="{2F681BBC-6FB1-41BD-B450-B55906429C6E}" name="männlich" dataDxfId="25"/>
    <tableColumn id="2" xr3:uid="{C8E08586-1F73-4778-BFE9-F6B27297F173}" name=" " dataDxfId="24"/>
  </tableColumns>
  <tableStyleInfo name="TableStyleMedium15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39438EB1-E4A6-4498-B66B-21DC0B998EEA}" name="Tabelle18" displayName="Tabelle18" ref="D10:E15" totalsRowShown="0">
  <autoFilter ref="D10:E15" xr:uid="{39438EB1-E4A6-4498-B66B-21DC0B998EEA}"/>
  <tableColumns count="2">
    <tableColumn id="1" xr3:uid="{CE6CA9E6-4158-4EEB-B33B-F3AADD70B820}" name="Weiblich" dataDxfId="23"/>
    <tableColumn id="2" xr3:uid="{6C244976-A268-4999-B71C-0D2C0AB527BF}" name=" " dataDxfId="22"/>
  </tableColumns>
  <tableStyleInfo name="TableStyleMedium1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3D7C461A-141B-4CA2-9AD3-6E1B664E21FC}" name="Tabelle1727" displayName="Tabelle1727" ref="D2:E6" totalsRowShown="0">
  <autoFilter ref="D2:E6" xr:uid="{08AB699E-7FA1-4C56-B382-A4706E53C09A}"/>
  <tableColumns count="2">
    <tableColumn id="1" xr3:uid="{253C9677-DDFB-405A-A9FE-EA160F517579}" name="männlich" dataDxfId="3"/>
    <tableColumn id="2" xr3:uid="{3599EC74-A207-4A0D-ADE4-BB3FCCA04400}" name=" " dataDxfId="2"/>
  </tableColumns>
  <tableStyleInfo name="TableStyleMedium15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CA1F8464-B07F-43D1-9CCD-246308998F48}" name="Tabelle1828" displayName="Tabelle1828" ref="D7:E11" totalsRowShown="0">
  <autoFilter ref="D7:E11" xr:uid="{39438EB1-E4A6-4498-B66B-21DC0B998EEA}"/>
  <tableColumns count="2">
    <tableColumn id="1" xr3:uid="{6AC3B3EA-3215-4E30-801B-CBCF6FB02DDB}" name="Weiblich" dataDxfId="0"/>
    <tableColumn id="2" xr3:uid="{9F59E611-24CA-4E9F-B0A2-8D4457E3C3E6}" name=" " dataDxfId="1"/>
  </tableColumns>
  <tableStyleInfo name="TableStyleMedium15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110E047-9562-4885-93BB-6B8A44387D29}" name="Tabelle131121232426" displayName="Tabelle131121232426" ref="A1:E23" totalsRowShown="0" totalsRowDxfId="21">
  <autoFilter ref="A1:E23" xr:uid="{1FE32696-BD48-4116-9D08-17ED99FE1C46}"/>
  <sortState xmlns:xlrd2="http://schemas.microsoft.com/office/spreadsheetml/2017/richdata2" ref="A2:E23">
    <sortCondition ref="A1:A23"/>
  </sortState>
  <tableColumns count="5">
    <tableColumn id="1" xr3:uid="{AFE51866-424A-4B46-9EF0-2A31BBF0DFF3}" name="Jugendklasse" dataDxfId="20" totalsRowDxfId="19"/>
    <tableColumn id="2" xr3:uid="{044FD0E0-D73C-4722-A646-9FA689799FDE}" name="Altersklasse" dataDxfId="18" totalsRowDxfId="17"/>
    <tableColumn id="3" xr3:uid="{00DF7C8C-3A05-4F2E-A764-A531B2F11F17}" name="Wie viele Mannschaften" dataDxfId="16" totalsRowDxfId="15"/>
    <tableColumn id="19" xr3:uid="{6160F1F1-326E-49AA-9646-8A05B8DEB0C7}" name="Feld gefüllt von" dataDxfId="14" totalsRowDxfId="13"/>
    <tableColumn id="4" xr3:uid="{F84D3553-30B3-45B3-8855-57F575C17003}" name="Erledigt?" totalsRowDxfId="12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pivotTable" Target="../pivotTables/pivotTable1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table" Target="../tables/table25.xml"/><Relationship Id="rId1" Type="http://schemas.openxmlformats.org/officeDocument/2006/relationships/pivotTable" Target="../pivotTables/pivotTable2.xm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table" Target="../tables/table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3645C-538B-4207-9F59-CC7C129AE6D8}">
  <dimension ref="A1:H22"/>
  <sheetViews>
    <sheetView workbookViewId="0">
      <selection activeCell="B14" sqref="B14:B21"/>
    </sheetView>
  </sheetViews>
  <sheetFormatPr baseColWidth="10" defaultRowHeight="15.75"/>
  <cols>
    <col min="1" max="1" width="11.140625" style="55" bestFit="1" customWidth="1"/>
    <col min="2" max="2" width="17.28515625" style="55" bestFit="1" customWidth="1"/>
    <col min="3" max="3" width="22.7109375" style="55" bestFit="1" customWidth="1"/>
    <col min="4" max="4" width="10.5703125" style="55" bestFit="1" customWidth="1"/>
    <col min="5" max="5" width="13.28515625" style="55" bestFit="1" customWidth="1"/>
    <col min="6" max="6" width="14" style="55" bestFit="1" customWidth="1"/>
    <col min="7" max="7" width="12.42578125" style="55" hidden="1" customWidth="1"/>
    <col min="8" max="8" width="13" style="55" bestFit="1" customWidth="1"/>
    <col min="9" max="16384" width="11.42578125" style="55"/>
  </cols>
  <sheetData>
    <row r="1" spans="1:8">
      <c r="A1" s="55" t="s">
        <v>925</v>
      </c>
      <c r="B1" s="55" t="s">
        <v>932</v>
      </c>
      <c r="C1" s="55" t="s">
        <v>921</v>
      </c>
      <c r="D1" s="55" t="s">
        <v>922</v>
      </c>
      <c r="E1" s="55" t="s">
        <v>923</v>
      </c>
      <c r="F1" s="55" t="s">
        <v>788</v>
      </c>
      <c r="G1" s="55" t="s">
        <v>924</v>
      </c>
      <c r="H1" s="55" t="s">
        <v>931</v>
      </c>
    </row>
    <row r="2" spans="1:8">
      <c r="A2" s="55" t="s">
        <v>910</v>
      </c>
      <c r="C2" s="93">
        <v>16</v>
      </c>
      <c r="G2" s="55">
        <f>Tabelle8[[#This Row],[Teammitglieder]]+Tabelle8[[#This Row],[Wechsel]]+Tabelle8[[#This Row],[Austritte]]</f>
        <v>16</v>
      </c>
      <c r="H2" s="55">
        <v>16</v>
      </c>
    </row>
    <row r="3" spans="1:8">
      <c r="A3" s="55" t="s">
        <v>911</v>
      </c>
      <c r="B3" s="55">
        <v>13</v>
      </c>
      <c r="C3" s="55">
        <v>13</v>
      </c>
      <c r="E3" s="55">
        <v>5</v>
      </c>
      <c r="F3" s="55">
        <v>4</v>
      </c>
      <c r="G3" s="55">
        <f>Tabelle8[[#This Row],[Teammitglieder]]+Tabelle8[[#This Row],[Wechsel]]+Tabelle8[[#This Row],[Austritte]]</f>
        <v>22</v>
      </c>
      <c r="H3" s="55">
        <v>22</v>
      </c>
    </row>
    <row r="4" spans="1:8">
      <c r="A4" s="55" t="s">
        <v>912</v>
      </c>
      <c r="B4" s="55">
        <v>15</v>
      </c>
      <c r="C4" s="55">
        <v>15</v>
      </c>
      <c r="D4" s="55">
        <v>2</v>
      </c>
      <c r="E4" s="55">
        <v>0</v>
      </c>
      <c r="F4" s="55">
        <v>0</v>
      </c>
      <c r="G4" s="55">
        <f>Tabelle8[[#This Row],[Teammitglieder]]+Tabelle8[[#This Row],[Wechsel]]+Tabelle8[[#This Row],[Austritte]]</f>
        <v>15</v>
      </c>
      <c r="H4" s="55">
        <v>15</v>
      </c>
    </row>
    <row r="5" spans="1:8">
      <c r="A5" s="55" t="s">
        <v>59</v>
      </c>
      <c r="C5" s="93">
        <v>17</v>
      </c>
      <c r="G5" s="55">
        <f>Tabelle8[[#This Row],[Teammitglieder]]+Tabelle8[[#This Row],[Wechsel]]+Tabelle8[[#This Row],[Austritte]]</f>
        <v>17</v>
      </c>
      <c r="H5" s="55">
        <v>17</v>
      </c>
    </row>
    <row r="6" spans="1:8">
      <c r="A6" s="55" t="s">
        <v>137</v>
      </c>
      <c r="B6" s="55">
        <v>12</v>
      </c>
      <c r="C6" s="55">
        <v>12</v>
      </c>
      <c r="E6" s="55">
        <v>1</v>
      </c>
      <c r="F6" s="55">
        <v>5</v>
      </c>
      <c r="G6" s="55">
        <f>Tabelle8[[#This Row],[Teammitglieder]]+Tabelle8[[#This Row],[Wechsel]]+Tabelle8[[#This Row],[Austritte]]</f>
        <v>18</v>
      </c>
      <c r="H6" s="93">
        <v>16</v>
      </c>
    </row>
    <row r="7" spans="1:8">
      <c r="A7" s="55" t="s">
        <v>49</v>
      </c>
      <c r="B7" s="55">
        <v>13</v>
      </c>
      <c r="C7" s="55">
        <v>13</v>
      </c>
      <c r="F7" s="55">
        <v>4</v>
      </c>
      <c r="G7" s="55">
        <f>Tabelle8[[#This Row],[Teammitglieder]]+Tabelle8[[#This Row],[Wechsel]]+Tabelle8[[#This Row],[Austritte]]</f>
        <v>17</v>
      </c>
      <c r="H7" s="93">
        <v>16</v>
      </c>
    </row>
    <row r="8" spans="1:8">
      <c r="A8" s="55" t="s">
        <v>913</v>
      </c>
      <c r="B8" s="55">
        <v>13</v>
      </c>
      <c r="C8" s="55">
        <v>13</v>
      </c>
      <c r="E8" s="55">
        <v>1</v>
      </c>
      <c r="F8" s="55">
        <v>2</v>
      </c>
      <c r="G8" s="55">
        <f>Tabelle8[[#This Row],[Teammitglieder]]+Tabelle8[[#This Row],[Wechsel]]+Tabelle8[[#This Row],[Austritte]]</f>
        <v>16</v>
      </c>
      <c r="H8" s="93">
        <v>15</v>
      </c>
    </row>
    <row r="9" spans="1:8">
      <c r="A9" s="55" t="s">
        <v>914</v>
      </c>
      <c r="B9" s="55">
        <v>8</v>
      </c>
      <c r="C9" s="55">
        <v>8</v>
      </c>
      <c r="F9" s="55">
        <v>8</v>
      </c>
      <c r="G9" s="55">
        <f>Tabelle8[[#This Row],[Teammitglieder]]+Tabelle8[[#This Row],[Wechsel]]+Tabelle8[[#This Row],[Austritte]]</f>
        <v>16</v>
      </c>
      <c r="H9" s="55">
        <v>16</v>
      </c>
    </row>
    <row r="10" spans="1:8">
      <c r="A10" s="55" t="s">
        <v>68</v>
      </c>
      <c r="B10" s="55">
        <v>8</v>
      </c>
      <c r="C10" s="55">
        <v>8</v>
      </c>
      <c r="E10" s="55">
        <v>2</v>
      </c>
      <c r="F10" s="55">
        <v>3</v>
      </c>
      <c r="G10" s="55">
        <f>Tabelle8[[#This Row],[Teammitglieder]]+Tabelle8[[#This Row],[Wechsel]]+Tabelle8[[#This Row],[Austritte]]</f>
        <v>13</v>
      </c>
      <c r="H10" s="55">
        <v>13</v>
      </c>
    </row>
    <row r="11" spans="1:8">
      <c r="A11" s="55" t="s">
        <v>915</v>
      </c>
      <c r="B11" s="55">
        <v>12</v>
      </c>
      <c r="C11" s="55">
        <v>12</v>
      </c>
      <c r="E11" s="55">
        <v>0</v>
      </c>
      <c r="F11" s="55">
        <v>0</v>
      </c>
      <c r="G11" s="55">
        <f>Tabelle8[[#This Row],[Teammitglieder]]+Tabelle8[[#This Row],[Wechsel]]+Tabelle8[[#This Row],[Austritte]]</f>
        <v>12</v>
      </c>
      <c r="H11" s="55">
        <v>0</v>
      </c>
    </row>
    <row r="12" spans="1:8">
      <c r="A12" s="55" t="s">
        <v>916</v>
      </c>
      <c r="B12" s="55">
        <v>19</v>
      </c>
      <c r="C12" s="55">
        <v>19</v>
      </c>
      <c r="D12" s="55">
        <v>0</v>
      </c>
      <c r="E12" s="55">
        <v>0</v>
      </c>
      <c r="F12" s="55">
        <v>0</v>
      </c>
      <c r="G12" s="55">
        <f>Tabelle8[[#This Row],[Teammitglieder]]+Tabelle8[[#This Row],[Wechsel]]+Tabelle8[[#This Row],[Austritte]]</f>
        <v>19</v>
      </c>
      <c r="H12" s="55">
        <v>0</v>
      </c>
    </row>
    <row r="13" spans="1:8">
      <c r="A13" s="55" t="s">
        <v>34</v>
      </c>
      <c r="C13" s="93">
        <v>15</v>
      </c>
      <c r="G13" s="55">
        <f>Tabelle8[[#This Row],[Teammitglieder]]+Tabelle8[[#This Row],[Wechsel]]+Tabelle8[[#This Row],[Austritte]]</f>
        <v>15</v>
      </c>
      <c r="H13" s="55">
        <v>15</v>
      </c>
    </row>
    <row r="14" spans="1:8">
      <c r="A14" s="55" t="s">
        <v>127</v>
      </c>
      <c r="B14" s="55">
        <v>12</v>
      </c>
      <c r="C14" s="55">
        <v>12</v>
      </c>
      <c r="F14" s="55">
        <v>4</v>
      </c>
      <c r="G14" s="55">
        <f>Tabelle8[[#This Row],[Teammitglieder]]+Tabelle8[[#This Row],[Wechsel]]+Tabelle8[[#This Row],[Austritte]]</f>
        <v>16</v>
      </c>
      <c r="H14" s="93">
        <v>15</v>
      </c>
    </row>
    <row r="15" spans="1:8">
      <c r="A15" s="55" t="s">
        <v>37</v>
      </c>
      <c r="B15" s="55">
        <v>11</v>
      </c>
      <c r="C15" s="55">
        <v>11</v>
      </c>
      <c r="D15" s="55">
        <v>2</v>
      </c>
      <c r="F15" s="55">
        <v>10</v>
      </c>
      <c r="G15" s="55">
        <f>Tabelle8[[#This Row],[Teammitglieder]]+Tabelle8[[#This Row],[Wechsel]]+Tabelle8[[#This Row],[Austritte]]</f>
        <v>21</v>
      </c>
      <c r="H15" s="55">
        <v>21</v>
      </c>
    </row>
    <row r="16" spans="1:8">
      <c r="A16" s="55" t="s">
        <v>24</v>
      </c>
      <c r="B16" s="55">
        <v>14</v>
      </c>
      <c r="C16" s="55">
        <v>14</v>
      </c>
      <c r="E16" s="55">
        <v>2</v>
      </c>
      <c r="F16" s="55">
        <v>6</v>
      </c>
      <c r="G16" s="55">
        <f>Tabelle8[[#This Row],[Teammitglieder]]+Tabelle8[[#This Row],[Wechsel]]+Tabelle8[[#This Row],[Austritte]]</f>
        <v>22</v>
      </c>
      <c r="H16" s="93">
        <v>17</v>
      </c>
    </row>
    <row r="17" spans="1:8">
      <c r="A17" s="55" t="s">
        <v>917</v>
      </c>
      <c r="B17" s="55">
        <v>20</v>
      </c>
      <c r="C17" s="55">
        <v>20</v>
      </c>
      <c r="D17" s="55">
        <v>0</v>
      </c>
      <c r="E17" s="55">
        <v>0</v>
      </c>
      <c r="F17" s="55">
        <v>0</v>
      </c>
      <c r="G17" s="55">
        <f>Tabelle8[[#This Row],[Teammitglieder]]+Tabelle8[[#This Row],[Wechsel]]+Tabelle8[[#This Row],[Austritte]]</f>
        <v>20</v>
      </c>
      <c r="H17" s="55">
        <v>20</v>
      </c>
    </row>
    <row r="18" spans="1:8">
      <c r="A18" s="55" t="s">
        <v>42</v>
      </c>
      <c r="B18" s="55">
        <v>13</v>
      </c>
      <c r="C18" s="55">
        <v>13</v>
      </c>
      <c r="E18" s="55">
        <v>0</v>
      </c>
      <c r="F18" s="55">
        <v>0</v>
      </c>
      <c r="G18" s="55">
        <f>Tabelle8[[#This Row],[Teammitglieder]]+Tabelle8[[#This Row],[Wechsel]]+Tabelle8[[#This Row],[Austritte]]</f>
        <v>13</v>
      </c>
      <c r="H18" s="55">
        <v>19</v>
      </c>
    </row>
    <row r="19" spans="1:8">
      <c r="A19" s="55" t="s">
        <v>918</v>
      </c>
      <c r="B19" s="55">
        <v>15</v>
      </c>
      <c r="C19" s="55">
        <v>15</v>
      </c>
      <c r="E19" s="55">
        <v>0</v>
      </c>
      <c r="F19" s="55">
        <v>2</v>
      </c>
      <c r="G19" s="55">
        <f>Tabelle8[[#This Row],[Teammitglieder]]+Tabelle8[[#This Row],[Wechsel]]+Tabelle8[[#This Row],[Austritte]]</f>
        <v>17</v>
      </c>
      <c r="H19" s="55">
        <v>0</v>
      </c>
    </row>
    <row r="20" spans="1:8">
      <c r="A20" s="55" t="s">
        <v>919</v>
      </c>
      <c r="B20" s="55">
        <v>20</v>
      </c>
      <c r="C20" s="55">
        <v>20</v>
      </c>
      <c r="D20" s="55">
        <v>0</v>
      </c>
      <c r="E20" s="55">
        <v>0</v>
      </c>
      <c r="F20" s="55">
        <v>0</v>
      </c>
      <c r="G20" s="55">
        <f>Tabelle8[[#This Row],[Teammitglieder]]+Tabelle8[[#This Row],[Wechsel]]+Tabelle8[[#This Row],[Austritte]]</f>
        <v>20</v>
      </c>
      <c r="H20" s="55">
        <v>0</v>
      </c>
    </row>
    <row r="21" spans="1:8">
      <c r="A21" s="55" t="s">
        <v>920</v>
      </c>
      <c r="B21" s="55">
        <v>11</v>
      </c>
      <c r="C21" s="55">
        <v>11</v>
      </c>
      <c r="E21" s="55">
        <v>0</v>
      </c>
      <c r="F21" s="55">
        <v>0</v>
      </c>
      <c r="G21" s="55">
        <f>Tabelle8[[#This Row],[Teammitglieder]]+Tabelle8[[#This Row],[Wechsel]]+Tabelle8[[#This Row],[Austritte]]</f>
        <v>11</v>
      </c>
      <c r="H21" s="55">
        <v>0</v>
      </c>
    </row>
    <row r="22" spans="1:8">
      <c r="A22" s="55" t="s">
        <v>786</v>
      </c>
      <c r="B22" s="55">
        <f>SUBTOTAL(109,Tabelle8[Neue Kader])</f>
        <v>229</v>
      </c>
      <c r="C22" s="55">
        <f>SUBTOTAL(109,Tabelle8[Teammitglieder])</f>
        <v>277</v>
      </c>
      <c r="D22" s="55">
        <f>SUBTOTAL(109,Tabelle8[Suche])</f>
        <v>4</v>
      </c>
      <c r="E22" s="55">
        <f>SUBTOTAL(109,Tabelle8[Wechsel])</f>
        <v>11</v>
      </c>
      <c r="F22" s="55">
        <f>SUBTOTAL(109,Tabelle8[Austritte])</f>
        <v>48</v>
      </c>
      <c r="G22" s="55">
        <f>SUBTOTAL(109,Tabelle8[SUMME])</f>
        <v>336</v>
      </c>
      <c r="H22" s="55">
        <f>SUBTOTAL(109,Tabelle8[[SUMME ]])</f>
        <v>253</v>
      </c>
    </row>
  </sheetData>
  <phoneticPr fontId="4" type="noConversion"/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2A7A-50BA-428E-B940-76A41DE40CDA}">
  <sheetPr>
    <tabColor rgb="FFC00000"/>
    <pageSetUpPr fitToPage="1"/>
  </sheetPr>
  <dimension ref="A1:D23"/>
  <sheetViews>
    <sheetView zoomScaleNormal="100" workbookViewId="0">
      <selection activeCell="A2" sqref="A2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276</v>
      </c>
      <c r="B2" s="7" t="s">
        <v>277</v>
      </c>
      <c r="C2" s="8">
        <v>34097</v>
      </c>
      <c r="D2" s="9"/>
    </row>
    <row r="3" spans="1:4">
      <c r="A3" s="10" t="s">
        <v>97</v>
      </c>
      <c r="B3" s="7" t="s">
        <v>98</v>
      </c>
      <c r="C3" s="8">
        <v>35831</v>
      </c>
      <c r="D3" s="9"/>
    </row>
    <row r="4" spans="1:4">
      <c r="A4" s="11" t="s">
        <v>81</v>
      </c>
      <c r="B4" s="7" t="s">
        <v>82</v>
      </c>
      <c r="C4" s="8">
        <v>36554</v>
      </c>
      <c r="D4" s="9"/>
    </row>
    <row r="5" spans="1:4">
      <c r="A5" s="10" t="s">
        <v>180</v>
      </c>
      <c r="B5" s="7" t="s">
        <v>181</v>
      </c>
      <c r="C5" s="8">
        <v>34046</v>
      </c>
      <c r="D5" s="9"/>
    </row>
    <row r="6" spans="1:4">
      <c r="A6" s="10" t="s">
        <v>543</v>
      </c>
      <c r="B6" s="7" t="s">
        <v>544</v>
      </c>
      <c r="C6" s="8">
        <v>38255</v>
      </c>
      <c r="D6" s="9"/>
    </row>
    <row r="7" spans="1:4">
      <c r="A7" s="10" t="s">
        <v>666</v>
      </c>
      <c r="B7" s="7" t="s">
        <v>667</v>
      </c>
      <c r="C7" s="8">
        <v>38328</v>
      </c>
      <c r="D7" s="9"/>
    </row>
    <row r="8" spans="1:4">
      <c r="A8" s="10" t="s">
        <v>489</v>
      </c>
      <c r="B8" s="7" t="s">
        <v>490</v>
      </c>
      <c r="C8" s="8">
        <v>37501</v>
      </c>
      <c r="D8" s="9"/>
    </row>
    <row r="9" spans="1:4">
      <c r="A9" s="10" t="s">
        <v>183</v>
      </c>
      <c r="B9" s="7" t="s">
        <v>184</v>
      </c>
      <c r="C9" s="8">
        <v>33316</v>
      </c>
      <c r="D9" s="9"/>
    </row>
    <row r="10" spans="1:4">
      <c r="A10" s="10" t="s">
        <v>657</v>
      </c>
      <c r="B10" s="7" t="s">
        <v>405</v>
      </c>
      <c r="C10" s="8">
        <v>33940</v>
      </c>
      <c r="D10" s="9"/>
    </row>
    <row r="11" spans="1:4">
      <c r="A11" s="10" t="s">
        <v>221</v>
      </c>
      <c r="B11" s="7" t="s">
        <v>222</v>
      </c>
      <c r="C11" s="8">
        <v>36628</v>
      </c>
      <c r="D11" s="9"/>
    </row>
    <row r="12" spans="1:4">
      <c r="A12" s="10" t="s">
        <v>221</v>
      </c>
      <c r="B12" s="7" t="s">
        <v>301</v>
      </c>
      <c r="C12" s="8">
        <v>38124</v>
      </c>
      <c r="D12" s="9"/>
    </row>
    <row r="13" spans="1:4" s="11" customFormat="1">
      <c r="A13" s="10" t="s">
        <v>223</v>
      </c>
      <c r="B13" s="7" t="s">
        <v>224</v>
      </c>
      <c r="C13" s="8">
        <v>37358</v>
      </c>
      <c r="D13" s="9"/>
    </row>
    <row r="14" spans="1:4">
      <c r="A14" s="10" t="s">
        <v>323</v>
      </c>
      <c r="B14" s="7" t="s">
        <v>324</v>
      </c>
      <c r="C14" s="8">
        <v>34855</v>
      </c>
      <c r="D14" s="9"/>
    </row>
    <row r="15" spans="1:4">
      <c r="A15" s="10" t="s">
        <v>609</v>
      </c>
      <c r="B15" s="7" t="s">
        <v>610</v>
      </c>
      <c r="C15" s="8">
        <v>33908</v>
      </c>
      <c r="D15" s="9"/>
    </row>
    <row r="16" spans="1:4">
      <c r="A16" s="10" t="s">
        <v>55</v>
      </c>
      <c r="B16" s="7" t="s">
        <v>56</v>
      </c>
      <c r="C16" s="8">
        <v>38001</v>
      </c>
      <c r="D16" s="9"/>
    </row>
    <row r="17" spans="1:4">
      <c r="A17" s="10" t="s">
        <v>379</v>
      </c>
      <c r="B17" s="7" t="s">
        <v>380</v>
      </c>
      <c r="C17" s="8">
        <v>35615</v>
      </c>
      <c r="D17" s="9"/>
    </row>
    <row r="18" spans="1:4">
      <c r="D18" s="9"/>
    </row>
    <row r="19" spans="1:4">
      <c r="D19" s="9"/>
    </row>
    <row r="20" spans="1:4">
      <c r="D20" s="9"/>
    </row>
    <row r="21" spans="1:4">
      <c r="D21" s="9"/>
    </row>
    <row r="22" spans="1:4">
      <c r="D22" s="9"/>
    </row>
    <row r="23" spans="1:4">
      <c r="D23" s="9"/>
    </row>
  </sheetData>
  <phoneticPr fontId="4" type="noConversion"/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961F-7277-46C2-9E27-35E0863F8AAA}">
  <sheetPr>
    <tabColor rgb="FFC00000"/>
  </sheetPr>
  <dimension ref="A1:D18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536</v>
      </c>
      <c r="B2" s="10" t="s">
        <v>537</v>
      </c>
      <c r="C2" s="16">
        <v>34600</v>
      </c>
      <c r="D2" s="13"/>
    </row>
    <row r="3" spans="1:4">
      <c r="A3" s="10" t="s">
        <v>417</v>
      </c>
      <c r="B3" s="10" t="s">
        <v>341</v>
      </c>
      <c r="C3" s="16">
        <v>37093</v>
      </c>
      <c r="D3" s="13"/>
    </row>
    <row r="4" spans="1:4">
      <c r="A4" s="10" t="s">
        <v>498</v>
      </c>
      <c r="B4" s="10" t="s">
        <v>499</v>
      </c>
      <c r="C4" s="16">
        <v>34220</v>
      </c>
      <c r="D4" s="13"/>
    </row>
    <row r="5" spans="1:4">
      <c r="A5" s="10" t="s">
        <v>681</v>
      </c>
      <c r="B5" s="10" t="s">
        <v>682</v>
      </c>
      <c r="C5" s="16">
        <v>35779</v>
      </c>
      <c r="D5" s="13"/>
    </row>
    <row r="6" spans="1:4">
      <c r="A6" s="10" t="s">
        <v>57</v>
      </c>
      <c r="B6" s="10" t="s">
        <v>58</v>
      </c>
      <c r="C6" s="16">
        <v>35812</v>
      </c>
      <c r="D6" s="13"/>
    </row>
    <row r="7" spans="1:4">
      <c r="A7" s="10" t="s">
        <v>344</v>
      </c>
      <c r="B7" s="10" t="s">
        <v>345</v>
      </c>
      <c r="C7" s="16">
        <v>34870</v>
      </c>
      <c r="D7" s="13"/>
    </row>
    <row r="8" spans="1:4">
      <c r="A8" s="10" t="s">
        <v>260</v>
      </c>
      <c r="B8" s="10" t="s">
        <v>261</v>
      </c>
      <c r="C8" s="16">
        <v>35913</v>
      </c>
      <c r="D8" s="13"/>
    </row>
    <row r="9" spans="1:4">
      <c r="A9" s="10" t="s">
        <v>304</v>
      </c>
      <c r="B9" s="10" t="s">
        <v>305</v>
      </c>
      <c r="C9" s="16">
        <v>35208</v>
      </c>
      <c r="D9" s="13"/>
    </row>
    <row r="10" spans="1:4">
      <c r="A10" s="10" t="s">
        <v>340</v>
      </c>
      <c r="B10" s="10" t="s">
        <v>341</v>
      </c>
      <c r="C10" s="16">
        <v>37058</v>
      </c>
      <c r="D10" s="13"/>
    </row>
    <row r="11" spans="1:4">
      <c r="A11" s="10" t="s">
        <v>233</v>
      </c>
      <c r="B11" s="10" t="s">
        <v>234</v>
      </c>
      <c r="C11" s="16">
        <v>38822</v>
      </c>
      <c r="D11" s="13"/>
    </row>
    <row r="12" spans="1:4">
      <c r="A12" s="10" t="s">
        <v>110</v>
      </c>
      <c r="B12" s="10" t="s">
        <v>111</v>
      </c>
      <c r="C12" s="16">
        <v>36566</v>
      </c>
      <c r="D12" s="13"/>
    </row>
    <row r="13" spans="1:4" s="11" customFormat="1">
      <c r="A13" s="10" t="s">
        <v>589</v>
      </c>
      <c r="B13" s="10" t="s">
        <v>590</v>
      </c>
      <c r="C13" s="16">
        <v>39740</v>
      </c>
      <c r="D13" s="13"/>
    </row>
    <row r="14" spans="1:4">
      <c r="A14" s="11" t="s">
        <v>511</v>
      </c>
      <c r="B14" s="11" t="s">
        <v>350</v>
      </c>
      <c r="C14" s="16">
        <v>37512</v>
      </c>
      <c r="D14" s="13"/>
    </row>
    <row r="15" spans="1:4">
      <c r="A15" s="10" t="s">
        <v>207</v>
      </c>
      <c r="B15" s="10" t="s">
        <v>208</v>
      </c>
      <c r="C15" s="16">
        <v>32599</v>
      </c>
      <c r="D15" s="13"/>
    </row>
    <row r="16" spans="1:4">
      <c r="A16" s="10" t="s">
        <v>528</v>
      </c>
      <c r="B16" s="10" t="s">
        <v>529</v>
      </c>
      <c r="C16" s="16">
        <v>37883</v>
      </c>
      <c r="D16" s="13"/>
    </row>
    <row r="17" spans="1:4">
      <c r="A17" s="10" t="s">
        <v>278</v>
      </c>
      <c r="B17" s="10" t="s">
        <v>279</v>
      </c>
      <c r="C17" s="16">
        <v>35193</v>
      </c>
      <c r="D17" s="13"/>
    </row>
    <row r="18" spans="1:4">
      <c r="A18" s="10" t="s">
        <v>655</v>
      </c>
      <c r="B18" s="10" t="s">
        <v>656</v>
      </c>
      <c r="C18" s="16">
        <v>35398</v>
      </c>
      <c r="D18" s="13"/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D08BB-23D0-41BD-8AC9-6682D106DE75}">
  <sheetPr>
    <tabColor rgb="FFC00000"/>
  </sheetPr>
  <dimension ref="A1:D16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C21" sqref="C21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502</v>
      </c>
      <c r="B2" s="10" t="s">
        <v>503</v>
      </c>
      <c r="C2" s="16">
        <v>34222</v>
      </c>
      <c r="D2" s="13"/>
    </row>
    <row r="3" spans="1:4">
      <c r="A3" s="10" t="s">
        <v>660</v>
      </c>
      <c r="B3" s="10" t="s">
        <v>326</v>
      </c>
      <c r="C3" s="16">
        <v>33941</v>
      </c>
      <c r="D3" s="13"/>
    </row>
    <row r="4" spans="1:4">
      <c r="A4" s="10" t="s">
        <v>87</v>
      </c>
      <c r="B4" s="10" t="s">
        <v>88</v>
      </c>
      <c r="C4" s="16">
        <v>35096</v>
      </c>
      <c r="D4" s="13"/>
    </row>
    <row r="5" spans="1:4">
      <c r="A5" s="10" t="s">
        <v>422</v>
      </c>
      <c r="B5" s="10" t="s">
        <v>423</v>
      </c>
      <c r="C5" s="16">
        <v>31619</v>
      </c>
      <c r="D5" s="13"/>
    </row>
    <row r="6" spans="1:4">
      <c r="A6" s="10" t="s">
        <v>145</v>
      </c>
      <c r="B6" s="10" t="s">
        <v>146</v>
      </c>
      <c r="C6" s="16">
        <v>34393</v>
      </c>
      <c r="D6" s="13"/>
    </row>
    <row r="7" spans="1:4">
      <c r="A7" s="10" t="s">
        <v>338</v>
      </c>
      <c r="B7" s="10" t="s">
        <v>339</v>
      </c>
      <c r="C7" s="16">
        <v>36327</v>
      </c>
      <c r="D7" s="13"/>
    </row>
    <row r="8" spans="1:4">
      <c r="A8" s="10" t="s">
        <v>517</v>
      </c>
      <c r="B8" s="10" t="s">
        <v>506</v>
      </c>
      <c r="C8" s="16">
        <v>36786</v>
      </c>
      <c r="D8" s="13"/>
    </row>
    <row r="9" spans="1:4">
      <c r="A9" s="10" t="s">
        <v>248</v>
      </c>
      <c r="B9" s="10" t="s">
        <v>124</v>
      </c>
      <c r="C9" s="16">
        <v>32658</v>
      </c>
      <c r="D9" s="13"/>
    </row>
    <row r="10" spans="1:4">
      <c r="A10" s="10" t="s">
        <v>346</v>
      </c>
      <c r="B10" s="10" t="s">
        <v>230</v>
      </c>
      <c r="C10" s="16">
        <v>39254</v>
      </c>
      <c r="D10" s="13"/>
    </row>
    <row r="11" spans="1:4">
      <c r="A11" s="10" t="s">
        <v>369</v>
      </c>
      <c r="B11" s="10" t="s">
        <v>185</v>
      </c>
      <c r="C11" s="16">
        <v>34878</v>
      </c>
      <c r="D11" s="13"/>
    </row>
    <row r="12" spans="1:4">
      <c r="A12" s="10" t="s">
        <v>419</v>
      </c>
      <c r="B12" s="10" t="s">
        <v>335</v>
      </c>
      <c r="C12" s="16">
        <v>39285</v>
      </c>
      <c r="D12" s="13"/>
    </row>
    <row r="13" spans="1:4">
      <c r="A13" s="10" t="s">
        <v>116</v>
      </c>
      <c r="B13" s="10" t="s">
        <v>117</v>
      </c>
      <c r="C13" s="16">
        <v>32919</v>
      </c>
      <c r="D13" s="13"/>
    </row>
    <row r="14" spans="1:4">
      <c r="A14" s="10" t="s">
        <v>593</v>
      </c>
      <c r="B14" s="10" t="s">
        <v>156</v>
      </c>
      <c r="C14" s="16">
        <v>32073</v>
      </c>
      <c r="D14" s="13"/>
    </row>
    <row r="15" spans="1:4">
      <c r="A15" s="11" t="s">
        <v>95</v>
      </c>
      <c r="B15" s="10" t="s">
        <v>96</v>
      </c>
      <c r="C15" s="16">
        <v>33639</v>
      </c>
      <c r="D15" s="13"/>
    </row>
    <row r="16" spans="1:4">
      <c r="A16" s="10" t="s">
        <v>526</v>
      </c>
      <c r="B16" s="10" t="s">
        <v>527</v>
      </c>
      <c r="C16" s="16">
        <v>33866</v>
      </c>
      <c r="D16" s="13"/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F12BE-D3CA-42EC-AA89-8451B74DE410}">
  <sheetPr>
    <tabColor rgb="FFFFC000"/>
  </sheetPr>
  <dimension ref="A1:D31"/>
  <sheetViews>
    <sheetView zoomScaleNormal="100" workbookViewId="0">
      <pane xSplit="2" ySplit="1" topLeftCell="C8" activePane="bottomRight" state="frozen"/>
      <selection activeCell="A2" sqref="A2"/>
      <selection pane="topRight" activeCell="A2" sqref="A2"/>
      <selection pane="bottomLeft" activeCell="A2" sqref="A2"/>
      <selection pane="bottomRight" activeCell="D29" sqref="D29"/>
    </sheetView>
  </sheetViews>
  <sheetFormatPr baseColWidth="10" defaultColWidth="11.42578125" defaultRowHeight="15.75"/>
  <cols>
    <col min="1" max="1" width="16.140625" style="11" bestFit="1" customWidth="1"/>
    <col min="2" max="2" width="16.140625" style="2" bestFit="1" customWidth="1"/>
    <col min="3" max="3" width="18.42578125" style="4" bestFit="1" customWidth="1"/>
    <col min="4" max="4" width="47.28515625" style="6" bestFit="1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333</v>
      </c>
      <c r="B2" s="10" t="s">
        <v>309</v>
      </c>
      <c r="C2" s="16">
        <v>34134</v>
      </c>
      <c r="D2" s="13" t="s">
        <v>854</v>
      </c>
    </row>
    <row r="3" spans="1:4">
      <c r="A3" s="10" t="s">
        <v>388</v>
      </c>
      <c r="B3" s="10" t="s">
        <v>257</v>
      </c>
      <c r="C3" s="16">
        <v>35983</v>
      </c>
      <c r="D3" s="13" t="s">
        <v>854</v>
      </c>
    </row>
    <row r="4" spans="1:4">
      <c r="A4" s="10" t="s">
        <v>415</v>
      </c>
      <c r="B4" s="10" t="s">
        <v>416</v>
      </c>
      <c r="C4" s="16">
        <v>33806</v>
      </c>
      <c r="D4" s="13" t="s">
        <v>857</v>
      </c>
    </row>
    <row r="5" spans="1:4">
      <c r="A5" s="10" t="s">
        <v>409</v>
      </c>
      <c r="B5" s="10" t="s">
        <v>267</v>
      </c>
      <c r="C5" s="16">
        <v>35991</v>
      </c>
      <c r="D5" s="13" t="s">
        <v>854</v>
      </c>
    </row>
    <row r="6" spans="1:4">
      <c r="A6" s="10" t="s">
        <v>471</v>
      </c>
      <c r="B6" s="10" t="s">
        <v>472</v>
      </c>
      <c r="C6" s="16">
        <v>34932</v>
      </c>
      <c r="D6" s="13" t="s">
        <v>854</v>
      </c>
    </row>
    <row r="7" spans="1:4">
      <c r="A7" s="10" t="s">
        <v>413</v>
      </c>
      <c r="B7" s="10" t="s">
        <v>184</v>
      </c>
      <c r="C7" s="16">
        <v>35630</v>
      </c>
      <c r="D7" s="13" t="s">
        <v>859</v>
      </c>
    </row>
    <row r="8" spans="1:4">
      <c r="A8" s="10" t="s">
        <v>248</v>
      </c>
      <c r="B8" s="10" t="s">
        <v>249</v>
      </c>
      <c r="C8" s="16">
        <v>32257</v>
      </c>
      <c r="D8" s="13" t="s">
        <v>859</v>
      </c>
    </row>
    <row r="9" spans="1:4">
      <c r="A9" s="10" t="s">
        <v>463</v>
      </c>
      <c r="B9" s="10" t="s">
        <v>464</v>
      </c>
      <c r="C9" s="16">
        <v>33835</v>
      </c>
      <c r="D9" s="13" t="s">
        <v>854</v>
      </c>
    </row>
    <row r="10" spans="1:4">
      <c r="A10" s="10" t="s">
        <v>216</v>
      </c>
      <c r="B10" s="10" t="s">
        <v>217</v>
      </c>
      <c r="C10" s="16">
        <v>35526</v>
      </c>
      <c r="D10" s="13" t="s">
        <v>859</v>
      </c>
    </row>
    <row r="11" spans="1:4">
      <c r="A11" s="10" t="s">
        <v>457</v>
      </c>
      <c r="B11" s="10" t="s">
        <v>458</v>
      </c>
      <c r="C11" s="16">
        <v>31638</v>
      </c>
      <c r="D11" s="13" t="s">
        <v>854</v>
      </c>
    </row>
    <row r="12" spans="1:4">
      <c r="A12" s="10" t="s">
        <v>530</v>
      </c>
      <c r="B12" s="10" t="s">
        <v>531</v>
      </c>
      <c r="C12" s="16">
        <v>36422</v>
      </c>
      <c r="D12" s="13" t="s">
        <v>854</v>
      </c>
    </row>
    <row r="13" spans="1:4">
      <c r="A13" s="10" t="s">
        <v>404</v>
      </c>
      <c r="B13" s="10" t="s">
        <v>405</v>
      </c>
      <c r="C13" s="16">
        <v>35623</v>
      </c>
      <c r="D13" s="13" t="s">
        <v>854</v>
      </c>
    </row>
    <row r="14" spans="1:4">
      <c r="A14" s="10" t="s">
        <v>312</v>
      </c>
      <c r="B14" s="10" t="s">
        <v>313</v>
      </c>
      <c r="C14" s="16">
        <v>34850</v>
      </c>
      <c r="D14" s="13" t="s">
        <v>854</v>
      </c>
    </row>
    <row r="15" spans="1:4">
      <c r="A15" s="41" t="s">
        <v>786</v>
      </c>
      <c r="B15" s="41">
        <f>SUBTOTAL(103,Tabelle134[Vorname])</f>
        <v>13</v>
      </c>
      <c r="C15" s="3"/>
    </row>
    <row r="16" spans="1:4">
      <c r="A16" s="10"/>
      <c r="B16" s="10"/>
      <c r="C16" s="16"/>
      <c r="D16" s="13"/>
    </row>
    <row r="18" spans="1:4" ht="16.5" thickBot="1">
      <c r="A18" s="11" t="s">
        <v>865</v>
      </c>
    </row>
    <row r="19" spans="1:4" ht="16.5" thickBot="1">
      <c r="A19" s="52" t="s">
        <v>0</v>
      </c>
      <c r="B19" s="52" t="s">
        <v>1</v>
      </c>
      <c r="C19" s="53" t="s">
        <v>5</v>
      </c>
      <c r="D19" s="54" t="s">
        <v>700</v>
      </c>
    </row>
    <row r="20" spans="1:4">
      <c r="A20" s="46" t="s">
        <v>496</v>
      </c>
      <c r="B20" s="46" t="s">
        <v>158</v>
      </c>
      <c r="C20" s="47">
        <v>36775</v>
      </c>
      <c r="D20" s="48" t="s">
        <v>853</v>
      </c>
    </row>
    <row r="21" spans="1:4">
      <c r="A21" s="46" t="s">
        <v>602</v>
      </c>
      <c r="B21" s="46" t="s">
        <v>464</v>
      </c>
      <c r="C21" s="47">
        <v>36097</v>
      </c>
      <c r="D21" s="48" t="s">
        <v>858</v>
      </c>
    </row>
    <row r="22" spans="1:4">
      <c r="A22" s="46" t="s">
        <v>642</v>
      </c>
      <c r="B22" s="46" t="s">
        <v>643</v>
      </c>
      <c r="C22" s="47">
        <v>36487</v>
      </c>
      <c r="D22" s="48" t="s">
        <v>862</v>
      </c>
    </row>
    <row r="23" spans="1:4">
      <c r="A23" s="46" t="s">
        <v>514</v>
      </c>
      <c r="B23" s="46" t="s">
        <v>53</v>
      </c>
      <c r="C23" s="47">
        <v>38610</v>
      </c>
      <c r="D23" s="48" t="s">
        <v>864</v>
      </c>
    </row>
    <row r="25" spans="1:4" ht="16.5" thickBot="1">
      <c r="A25" s="11" t="s">
        <v>909</v>
      </c>
    </row>
    <row r="26" spans="1:4" ht="16.5" thickBot="1">
      <c r="A26" s="52" t="s">
        <v>0</v>
      </c>
      <c r="B26" s="52" t="s">
        <v>1</v>
      </c>
      <c r="C26" s="53" t="s">
        <v>5</v>
      </c>
      <c r="D26" s="54" t="s">
        <v>700</v>
      </c>
    </row>
    <row r="27" spans="1:4">
      <c r="A27" s="46" t="s">
        <v>155</v>
      </c>
      <c r="B27" s="46" t="s">
        <v>521</v>
      </c>
      <c r="C27" s="47">
        <v>29846</v>
      </c>
      <c r="D27" s="48" t="s">
        <v>855</v>
      </c>
    </row>
    <row r="28" spans="1:4">
      <c r="A28" s="46" t="s">
        <v>52</v>
      </c>
      <c r="B28" s="46" t="s">
        <v>53</v>
      </c>
      <c r="C28" s="47">
        <v>29600</v>
      </c>
      <c r="D28" s="48" t="s">
        <v>856</v>
      </c>
    </row>
    <row r="29" spans="1:4">
      <c r="A29" s="46" t="s">
        <v>365</v>
      </c>
      <c r="B29" s="46" t="s">
        <v>366</v>
      </c>
      <c r="C29" s="47">
        <v>34877</v>
      </c>
      <c r="D29" s="48" t="s">
        <v>860</v>
      </c>
    </row>
    <row r="30" spans="1:4">
      <c r="A30" s="46" t="s">
        <v>678</v>
      </c>
      <c r="B30" s="46" t="s">
        <v>158</v>
      </c>
      <c r="C30" s="47">
        <v>37236</v>
      </c>
      <c r="D30" s="48" t="s">
        <v>861</v>
      </c>
    </row>
    <row r="31" spans="1:4">
      <c r="A31" s="46" t="s">
        <v>451</v>
      </c>
      <c r="B31" s="46" t="s">
        <v>224</v>
      </c>
      <c r="C31" s="47">
        <v>35289</v>
      </c>
      <c r="D31" s="48" t="s">
        <v>863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E737D-9591-4557-8B57-E27261BFA3D9}">
  <sheetPr>
    <tabColor rgb="FFFFC000"/>
  </sheetPr>
  <dimension ref="A1:D17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B17" sqref="B17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605</v>
      </c>
      <c r="B2" s="7" t="s">
        <v>606</v>
      </c>
      <c r="C2" s="8">
        <v>29889</v>
      </c>
      <c r="D2" s="9"/>
    </row>
    <row r="3" spans="1:4">
      <c r="A3" s="11" t="s">
        <v>478</v>
      </c>
      <c r="B3" s="2" t="s">
        <v>479</v>
      </c>
      <c r="C3" s="8">
        <v>37498</v>
      </c>
      <c r="D3" s="9"/>
    </row>
    <row r="4" spans="1:4">
      <c r="A4" s="10" t="s">
        <v>699</v>
      </c>
      <c r="B4" s="7" t="s">
        <v>361</v>
      </c>
      <c r="C4" s="8">
        <v>25566</v>
      </c>
      <c r="D4" s="9"/>
    </row>
    <row r="5" spans="1:4">
      <c r="A5" s="10" t="s">
        <v>611</v>
      </c>
      <c r="B5" s="7" t="s">
        <v>612</v>
      </c>
      <c r="C5" s="8">
        <v>35370</v>
      </c>
      <c r="D5" s="9"/>
    </row>
    <row r="6" spans="1:4">
      <c r="A6" s="10" t="s">
        <v>38</v>
      </c>
      <c r="B6" s="7" t="s">
        <v>538</v>
      </c>
      <c r="C6" s="8">
        <v>28027</v>
      </c>
      <c r="D6" s="9"/>
    </row>
    <row r="7" spans="1:4">
      <c r="A7" s="10" t="s">
        <v>252</v>
      </c>
      <c r="B7" s="7" t="s">
        <v>253</v>
      </c>
      <c r="C7" s="8">
        <v>30797</v>
      </c>
      <c r="D7" s="9"/>
    </row>
    <row r="8" spans="1:4">
      <c r="A8" s="10" t="s">
        <v>630</v>
      </c>
      <c r="B8" s="7" t="s">
        <v>631</v>
      </c>
      <c r="C8" s="8">
        <v>31367</v>
      </c>
      <c r="D8" s="9"/>
    </row>
    <row r="9" spans="1:4">
      <c r="A9" s="10" t="s">
        <v>669</v>
      </c>
      <c r="B9" s="7" t="s">
        <v>670</v>
      </c>
      <c r="C9" s="8">
        <v>35407</v>
      </c>
      <c r="D9" s="9"/>
    </row>
    <row r="10" spans="1:4">
      <c r="A10" s="10" t="s">
        <v>383</v>
      </c>
      <c r="B10" s="7" t="s">
        <v>384</v>
      </c>
      <c r="C10" s="8">
        <v>27580</v>
      </c>
      <c r="D10" s="9"/>
    </row>
    <row r="11" spans="1:4">
      <c r="A11" s="10" t="s">
        <v>163</v>
      </c>
      <c r="B11" s="7" t="s">
        <v>164</v>
      </c>
      <c r="C11" s="12">
        <v>35136</v>
      </c>
      <c r="D11" s="9"/>
    </row>
    <row r="12" spans="1:4">
      <c r="A12" s="10" t="s">
        <v>386</v>
      </c>
      <c r="B12" s="7" t="s">
        <v>387</v>
      </c>
      <c r="C12" s="8">
        <v>31600</v>
      </c>
      <c r="D12" s="9"/>
    </row>
    <row r="13" spans="1:4">
      <c r="A13" s="10" t="s">
        <v>407</v>
      </c>
      <c r="B13" s="7" t="s">
        <v>408</v>
      </c>
      <c r="C13" s="8">
        <v>27589</v>
      </c>
      <c r="D13" s="9"/>
    </row>
    <row r="14" spans="1:4">
      <c r="A14" s="10" t="s">
        <v>646</v>
      </c>
      <c r="B14" s="7" t="s">
        <v>647</v>
      </c>
      <c r="C14" s="8">
        <v>33202</v>
      </c>
      <c r="D14" s="9"/>
    </row>
    <row r="15" spans="1:4">
      <c r="A15" s="10" t="s">
        <v>615</v>
      </c>
      <c r="B15" s="7" t="s">
        <v>616</v>
      </c>
      <c r="C15" s="8">
        <v>28796</v>
      </c>
      <c r="D15" s="9"/>
    </row>
    <row r="16" spans="1:4">
      <c r="A16" s="10" t="s">
        <v>359</v>
      </c>
      <c r="B16" s="7" t="s">
        <v>360</v>
      </c>
      <c r="C16" s="8">
        <v>25378</v>
      </c>
      <c r="D16" s="9"/>
    </row>
    <row r="17" spans="1:4">
      <c r="A17" s="41" t="s">
        <v>786</v>
      </c>
      <c r="B17" s="41">
        <f>SUBTOTAL(103,Tabelle135[Vorname])</f>
        <v>15</v>
      </c>
      <c r="C17" s="3"/>
      <c r="D17" s="6">
        <f>SUBTOTAL(103,Tabelle135[Anmerkungen])</f>
        <v>0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B85C2-8AD9-499E-B797-1908FAF1768D}">
  <sheetPr>
    <tabColor rgb="FFFFC000"/>
  </sheetPr>
  <dimension ref="A1:D27"/>
  <sheetViews>
    <sheetView zoomScaleNormal="100" workbookViewId="0">
      <pane xSplit="2" ySplit="1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A28" sqref="A28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559</v>
      </c>
      <c r="B2" s="10" t="s">
        <v>27</v>
      </c>
      <c r="C2" s="16">
        <v>35341</v>
      </c>
      <c r="D2" s="13"/>
    </row>
    <row r="3" spans="1:4" s="11" customFormat="1">
      <c r="A3" s="10" t="s">
        <v>648</v>
      </c>
      <c r="B3" s="10" t="s">
        <v>649</v>
      </c>
      <c r="C3" s="16">
        <v>37952</v>
      </c>
      <c r="D3" s="13"/>
    </row>
    <row r="4" spans="1:4">
      <c r="A4" s="10" t="s">
        <v>532</v>
      </c>
      <c r="B4" s="10" t="s">
        <v>533</v>
      </c>
      <c r="C4" s="16">
        <v>35330</v>
      </c>
      <c r="D4" s="13"/>
    </row>
    <row r="5" spans="1:4" s="11" customFormat="1">
      <c r="A5" s="10" t="s">
        <v>394</v>
      </c>
      <c r="B5" s="10" t="s">
        <v>395</v>
      </c>
      <c r="C5" s="16">
        <v>34523</v>
      </c>
      <c r="D5" s="13"/>
    </row>
    <row r="6" spans="1:4" s="11" customFormat="1">
      <c r="A6" s="10" t="s">
        <v>332</v>
      </c>
      <c r="B6" s="10" t="s">
        <v>98</v>
      </c>
      <c r="C6" s="17">
        <v>36323</v>
      </c>
      <c r="D6" s="13"/>
    </row>
    <row r="7" spans="1:4">
      <c r="A7" s="10" t="s">
        <v>592</v>
      </c>
      <c r="B7" s="10" t="s">
        <v>27</v>
      </c>
      <c r="C7" s="16">
        <v>34995</v>
      </c>
      <c r="D7" s="13"/>
    </row>
    <row r="8" spans="1:4">
      <c r="A8" s="10" t="s">
        <v>540</v>
      </c>
      <c r="B8" s="10" t="s">
        <v>541</v>
      </c>
      <c r="C8" s="16">
        <v>36793</v>
      </c>
      <c r="D8" s="13"/>
    </row>
    <row r="9" spans="1:4">
      <c r="A9" s="10" t="s">
        <v>597</v>
      </c>
      <c r="B9" s="10" t="s">
        <v>598</v>
      </c>
      <c r="C9" s="16">
        <v>35730</v>
      </c>
      <c r="D9" s="13"/>
    </row>
    <row r="10" spans="1:4">
      <c r="A10" s="10" t="s">
        <v>135</v>
      </c>
      <c r="B10" s="10" t="s">
        <v>136</v>
      </c>
      <c r="C10" s="16">
        <v>30002</v>
      </c>
      <c r="D10" s="13"/>
    </row>
    <row r="11" spans="1:4">
      <c r="A11" s="10" t="s">
        <v>268</v>
      </c>
      <c r="B11" s="10" t="s">
        <v>269</v>
      </c>
      <c r="C11" s="16">
        <v>36650</v>
      </c>
      <c r="D11" s="13"/>
    </row>
    <row r="12" spans="1:4">
      <c r="A12" s="10"/>
      <c r="B12" s="10" t="s">
        <v>785</v>
      </c>
      <c r="C12" s="16"/>
      <c r="D12" s="13"/>
    </row>
    <row r="13" spans="1:4">
      <c r="A13" s="10"/>
      <c r="B13" s="10" t="s">
        <v>806</v>
      </c>
      <c r="C13" s="16"/>
      <c r="D13" s="13"/>
    </row>
    <row r="14" spans="1:4">
      <c r="A14" s="41" t="s">
        <v>786</v>
      </c>
      <c r="B14" s="41">
        <f>SUBTOTAL(103,Tabelle137[Vorname])</f>
        <v>12</v>
      </c>
      <c r="C14" s="3"/>
      <c r="D14" s="6">
        <f>SUBTOTAL(103,Tabelle137[Anmerkungen])</f>
        <v>0</v>
      </c>
    </row>
    <row r="17" spans="1:4" ht="16.5" thickBot="1">
      <c r="A17" s="11" t="s">
        <v>788</v>
      </c>
    </row>
    <row r="18" spans="1:4" ht="16.5" thickBot="1">
      <c r="A18" s="52" t="s">
        <v>0</v>
      </c>
      <c r="B18" s="52" t="s">
        <v>1</v>
      </c>
      <c r="C18" s="53" t="s">
        <v>5</v>
      </c>
      <c r="D18" s="54" t="s">
        <v>700</v>
      </c>
    </row>
    <row r="19" spans="1:4">
      <c r="A19" s="46" t="s">
        <v>547</v>
      </c>
      <c r="B19" s="46" t="s">
        <v>548</v>
      </c>
      <c r="C19" s="47">
        <v>39353</v>
      </c>
      <c r="D19" s="48"/>
    </row>
    <row r="20" spans="1:4">
      <c r="A20" s="43" t="s">
        <v>186</v>
      </c>
      <c r="B20" s="43" t="s">
        <v>187</v>
      </c>
      <c r="C20" s="44">
        <v>39895</v>
      </c>
      <c r="D20" s="45"/>
    </row>
    <row r="21" spans="1:4">
      <c r="A21" s="46" t="s">
        <v>347</v>
      </c>
      <c r="B21" s="46" t="s">
        <v>348</v>
      </c>
      <c r="C21" s="47">
        <v>37793</v>
      </c>
      <c r="D21" s="48"/>
    </row>
    <row r="22" spans="1:4">
      <c r="A22" s="43" t="s">
        <v>686</v>
      </c>
      <c r="B22" s="43" t="s">
        <v>687</v>
      </c>
      <c r="C22" s="44">
        <v>37245</v>
      </c>
      <c r="D22" s="45" t="s">
        <v>804</v>
      </c>
    </row>
    <row r="23" spans="1:4">
      <c r="A23" s="46" t="s">
        <v>421</v>
      </c>
      <c r="B23" s="46" t="s">
        <v>267</v>
      </c>
      <c r="C23" s="56">
        <v>34905</v>
      </c>
      <c r="D23" s="48" t="s">
        <v>805</v>
      </c>
    </row>
    <row r="24" spans="1:4">
      <c r="A24" s="2"/>
      <c r="C24" s="2"/>
      <c r="D24" s="2"/>
    </row>
    <row r="25" spans="1:4" ht="16.5" thickBot="1">
      <c r="A25" s="11" t="s">
        <v>909</v>
      </c>
    </row>
    <row r="26" spans="1:4" ht="16.5" thickBot="1">
      <c r="A26" s="52" t="s">
        <v>0</v>
      </c>
      <c r="B26" s="52" t="s">
        <v>1</v>
      </c>
      <c r="C26" s="53" t="s">
        <v>5</v>
      </c>
      <c r="D26" s="54" t="s">
        <v>700</v>
      </c>
    </row>
    <row r="27" spans="1:4">
      <c r="A27" s="46" t="s">
        <v>282</v>
      </c>
      <c r="B27" s="46" t="s">
        <v>290</v>
      </c>
      <c r="C27" s="47">
        <v>36292</v>
      </c>
      <c r="D27" s="48" t="s">
        <v>59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46F95-70F6-444C-A0B6-6695F96E6E15}">
  <sheetPr>
    <tabColor rgb="FFFFC000"/>
  </sheetPr>
  <dimension ref="A1:D23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B15" sqref="B15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6</v>
      </c>
    </row>
    <row r="2" spans="1:4">
      <c r="A2" s="10" t="s">
        <v>373</v>
      </c>
      <c r="B2" s="7" t="s">
        <v>374</v>
      </c>
      <c r="C2" s="8">
        <v>39996</v>
      </c>
      <c r="D2" s="9"/>
    </row>
    <row r="3" spans="1:4">
      <c r="A3" s="10" t="s">
        <v>237</v>
      </c>
      <c r="B3" s="7" t="s">
        <v>238</v>
      </c>
      <c r="C3" s="8">
        <v>34444</v>
      </c>
      <c r="D3" s="9"/>
    </row>
    <row r="4" spans="1:4">
      <c r="A4" s="10" t="s">
        <v>587</v>
      </c>
      <c r="B4" s="7" t="s">
        <v>588</v>
      </c>
      <c r="C4" s="8">
        <v>37180</v>
      </c>
      <c r="D4" s="9"/>
    </row>
    <row r="5" spans="1:4">
      <c r="A5" s="10" t="s">
        <v>462</v>
      </c>
      <c r="B5" s="7" t="s">
        <v>29</v>
      </c>
      <c r="C5" s="8">
        <v>37852</v>
      </c>
      <c r="D5" s="9"/>
    </row>
    <row r="6" spans="1:4">
      <c r="A6" s="10" t="s">
        <v>509</v>
      </c>
      <c r="B6" s="7" t="s">
        <v>510</v>
      </c>
      <c r="C6" s="8">
        <v>24728</v>
      </c>
      <c r="D6" s="9"/>
    </row>
    <row r="7" spans="1:4">
      <c r="A7" s="10" t="s">
        <v>620</v>
      </c>
      <c r="B7" s="7" t="s">
        <v>621</v>
      </c>
      <c r="C7" s="8">
        <v>30990</v>
      </c>
      <c r="D7" s="9"/>
    </row>
    <row r="8" spans="1:4">
      <c r="A8" s="10" t="s">
        <v>425</v>
      </c>
      <c r="B8" s="7" t="s">
        <v>426</v>
      </c>
      <c r="C8" s="8">
        <v>30524</v>
      </c>
      <c r="D8" s="9"/>
    </row>
    <row r="9" spans="1:4">
      <c r="A9" s="10" t="s">
        <v>135</v>
      </c>
      <c r="B9" s="7" t="s">
        <v>906</v>
      </c>
      <c r="C9" s="8">
        <v>30002</v>
      </c>
      <c r="D9" s="9"/>
    </row>
    <row r="10" spans="1:4">
      <c r="A10" s="10" t="s">
        <v>524</v>
      </c>
      <c r="B10" s="7" t="s">
        <v>525</v>
      </c>
      <c r="C10" s="8">
        <v>32404</v>
      </c>
      <c r="D10" s="9"/>
    </row>
    <row r="11" spans="1:4">
      <c r="A11" s="10" t="s">
        <v>47</v>
      </c>
      <c r="B11" s="7" t="s">
        <v>48</v>
      </c>
      <c r="C11" s="8">
        <v>39823</v>
      </c>
      <c r="D11" s="9"/>
    </row>
    <row r="12" spans="1:4">
      <c r="A12" s="10" t="s">
        <v>377</v>
      </c>
      <c r="B12" s="7" t="s">
        <v>378</v>
      </c>
      <c r="C12" s="8">
        <v>38172</v>
      </c>
      <c r="D12" s="9"/>
    </row>
    <row r="13" spans="1:4">
      <c r="A13" s="10" t="s">
        <v>480</v>
      </c>
      <c r="B13" s="7" t="s">
        <v>481</v>
      </c>
      <c r="C13" s="8">
        <v>35308</v>
      </c>
      <c r="D13" s="9"/>
    </row>
    <row r="14" spans="1:4">
      <c r="A14" s="10" t="s">
        <v>99</v>
      </c>
      <c r="B14" s="7" t="s">
        <v>100</v>
      </c>
      <c r="C14" s="8">
        <v>37294</v>
      </c>
      <c r="D14" s="9"/>
    </row>
    <row r="15" spans="1:4">
      <c r="A15" s="41" t="s">
        <v>786</v>
      </c>
      <c r="B15" s="41">
        <f>SUBTOTAL(103,Tabelle138[Vorname])</f>
        <v>13</v>
      </c>
      <c r="C15" s="3"/>
      <c r="D15" s="6">
        <f>SUBTOTAL(103,Tabelle138[Anmerkungen Gerd])</f>
        <v>0</v>
      </c>
    </row>
    <row r="18" spans="1:4" ht="16.5" thickBot="1">
      <c r="A18" s="11" t="s">
        <v>865</v>
      </c>
    </row>
    <row r="19" spans="1:4" ht="16.5" thickBot="1">
      <c r="A19" s="52" t="s">
        <v>0</v>
      </c>
      <c r="B19" s="52" t="s">
        <v>1</v>
      </c>
      <c r="C19" s="53" t="s">
        <v>5</v>
      </c>
      <c r="D19" s="54" t="s">
        <v>6</v>
      </c>
    </row>
    <row r="20" spans="1:4">
      <c r="A20" s="43" t="s">
        <v>153</v>
      </c>
      <c r="B20" s="84" t="s">
        <v>29</v>
      </c>
      <c r="C20" s="85">
        <v>33574</v>
      </c>
      <c r="D20" s="86"/>
    </row>
    <row r="21" spans="1:4">
      <c r="A21" s="43" t="s">
        <v>147</v>
      </c>
      <c r="B21" s="84" t="s">
        <v>148</v>
      </c>
      <c r="C21" s="85">
        <v>36220</v>
      </c>
      <c r="D21" s="86"/>
    </row>
    <row r="22" spans="1:4">
      <c r="A22" s="43" t="s">
        <v>165</v>
      </c>
      <c r="B22" s="84" t="s">
        <v>166</v>
      </c>
      <c r="C22" s="85">
        <v>29292</v>
      </c>
      <c r="D22" s="86"/>
    </row>
    <row r="23" spans="1:4">
      <c r="A23" s="46" t="s">
        <v>328</v>
      </c>
      <c r="B23" s="87" t="s">
        <v>329</v>
      </c>
      <c r="C23" s="88">
        <v>35589</v>
      </c>
      <c r="D23" s="89"/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31AD8-8E41-4DA0-BF1A-D6ECCB1ADC20}">
  <sheetPr>
    <tabColor rgb="FFFFC000"/>
  </sheetPr>
  <dimension ref="A1:D34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7" sqref="A27:XFD30"/>
    </sheetView>
  </sheetViews>
  <sheetFormatPr baseColWidth="10" defaultColWidth="11.42578125" defaultRowHeight="15.75"/>
  <cols>
    <col min="1" max="1" width="29.85546875" style="11" bestFit="1" customWidth="1"/>
    <col min="2" max="2" width="16.5703125" style="2" bestFit="1" customWidth="1"/>
    <col min="3" max="3" width="18.42578125" style="4" bestFit="1" customWidth="1"/>
    <col min="4" max="4" width="40.7109375" style="6" bestFit="1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246</v>
      </c>
      <c r="B2" s="7" t="s">
        <v>247</v>
      </c>
      <c r="C2" s="8">
        <v>35178</v>
      </c>
      <c r="D2" s="9"/>
    </row>
    <row r="3" spans="1:4">
      <c r="A3" s="10" t="s">
        <v>585</v>
      </c>
      <c r="B3" s="7" t="s">
        <v>586</v>
      </c>
      <c r="C3" s="8">
        <v>33527</v>
      </c>
      <c r="D3" s="9"/>
    </row>
    <row r="4" spans="1:4">
      <c r="A4" s="10" t="s">
        <v>553</v>
      </c>
      <c r="B4" s="7" t="s">
        <v>554</v>
      </c>
      <c r="C4" s="8">
        <v>33512</v>
      </c>
      <c r="D4" s="9"/>
    </row>
    <row r="5" spans="1:4">
      <c r="A5" s="10" t="s">
        <v>557</v>
      </c>
      <c r="B5" s="7" t="s">
        <v>558</v>
      </c>
      <c r="C5" s="8">
        <v>37166</v>
      </c>
      <c r="D5" s="9"/>
    </row>
    <row r="6" spans="1:4">
      <c r="A6" s="10" t="s">
        <v>299</v>
      </c>
      <c r="B6" s="7" t="s">
        <v>300</v>
      </c>
      <c r="C6" s="8">
        <v>36297</v>
      </c>
      <c r="D6" s="9"/>
    </row>
    <row r="7" spans="1:4">
      <c r="A7" s="10" t="s">
        <v>219</v>
      </c>
      <c r="B7" s="7" t="s">
        <v>220</v>
      </c>
      <c r="C7" s="8">
        <v>35164</v>
      </c>
      <c r="D7" s="9"/>
    </row>
    <row r="8" spans="1:4">
      <c r="A8" s="10" t="s">
        <v>69</v>
      </c>
      <c r="B8" s="7" t="s">
        <v>70</v>
      </c>
      <c r="C8" s="8">
        <v>35452</v>
      </c>
      <c r="D8" s="9"/>
    </row>
    <row r="9" spans="1:4">
      <c r="A9" s="10" t="s">
        <v>62</v>
      </c>
      <c r="B9" s="7" t="s">
        <v>63</v>
      </c>
      <c r="C9" s="8">
        <v>36179</v>
      </c>
      <c r="D9" s="9"/>
    </row>
    <row r="10" spans="1:4">
      <c r="A10" s="10" t="s">
        <v>151</v>
      </c>
      <c r="B10" s="7" t="s">
        <v>152</v>
      </c>
      <c r="C10" s="8">
        <v>35126</v>
      </c>
      <c r="D10" s="9"/>
    </row>
    <row r="11" spans="1:4">
      <c r="A11" s="10" t="s">
        <v>209</v>
      </c>
      <c r="B11" s="7" t="s">
        <v>210</v>
      </c>
      <c r="C11" s="8">
        <v>37347</v>
      </c>
      <c r="D11" s="9"/>
    </row>
    <row r="12" spans="1:4">
      <c r="A12" s="10" t="s">
        <v>342</v>
      </c>
      <c r="B12" s="7" t="s">
        <v>343</v>
      </c>
      <c r="C12" s="8">
        <v>37059</v>
      </c>
      <c r="D12" s="9"/>
    </row>
    <row r="13" spans="1:4">
      <c r="A13" s="10" t="s">
        <v>672</v>
      </c>
      <c r="B13" s="7" t="s">
        <v>673</v>
      </c>
      <c r="C13" s="8">
        <v>34312</v>
      </c>
      <c r="D13" s="9"/>
    </row>
    <row r="14" spans="1:4">
      <c r="A14" s="10" t="s">
        <v>761</v>
      </c>
      <c r="B14" s="7" t="s">
        <v>53</v>
      </c>
      <c r="C14" s="8">
        <v>35589</v>
      </c>
      <c r="D14" s="9"/>
    </row>
    <row r="15" spans="1:4">
      <c r="A15" s="41" t="s">
        <v>786</v>
      </c>
      <c r="B15" s="41">
        <f>SUBTOTAL(103,Tabelle13920[Vorname])</f>
        <v>13</v>
      </c>
      <c r="C15" s="3"/>
      <c r="D15" s="6">
        <f>SUBTOTAL(103,Tabelle13920[Anmerkungen])</f>
        <v>0</v>
      </c>
    </row>
    <row r="18" spans="1:4" ht="16.5" thickBot="1">
      <c r="A18" s="11" t="s">
        <v>788</v>
      </c>
    </row>
    <row r="19" spans="1:4" ht="16.5" thickBot="1">
      <c r="A19" s="52" t="s">
        <v>0</v>
      </c>
      <c r="B19" s="52" t="s">
        <v>1</v>
      </c>
      <c r="C19" s="53" t="s">
        <v>5</v>
      </c>
      <c r="D19" s="54" t="s">
        <v>700</v>
      </c>
    </row>
    <row r="20" spans="1:4">
      <c r="A20" s="46" t="s">
        <v>697</v>
      </c>
      <c r="B20" s="87" t="s">
        <v>698</v>
      </c>
      <c r="C20" s="88">
        <v>35060</v>
      </c>
      <c r="D20" s="89" t="s">
        <v>758</v>
      </c>
    </row>
    <row r="21" spans="1:4">
      <c r="A21" s="46" t="s">
        <v>101</v>
      </c>
      <c r="B21" s="87" t="s">
        <v>102</v>
      </c>
      <c r="C21" s="88">
        <v>38756</v>
      </c>
      <c r="D21" s="89" t="s">
        <v>760</v>
      </c>
    </row>
    <row r="23" spans="1:4" ht="16.5" thickBot="1">
      <c r="A23" s="11" t="s">
        <v>909</v>
      </c>
    </row>
    <row r="24" spans="1:4" ht="16.5" thickBot="1">
      <c r="A24" s="52" t="s">
        <v>0</v>
      </c>
      <c r="B24" s="52" t="s">
        <v>1</v>
      </c>
      <c r="C24" s="53" t="s">
        <v>5</v>
      </c>
      <c r="D24" s="54" t="s">
        <v>700</v>
      </c>
    </row>
    <row r="25" spans="1:4" ht="31.5">
      <c r="A25" s="46" t="s">
        <v>375</v>
      </c>
      <c r="B25" s="87" t="s">
        <v>376</v>
      </c>
      <c r="C25" s="88">
        <v>38536</v>
      </c>
      <c r="D25" s="89" t="s">
        <v>759</v>
      </c>
    </row>
    <row r="27" spans="1:4">
      <c r="A27" s="11" t="s">
        <v>907</v>
      </c>
    </row>
    <row r="28" spans="1:4">
      <c r="A28" s="46" t="s">
        <v>762</v>
      </c>
      <c r="B28" s="87"/>
      <c r="C28" s="88"/>
      <c r="D28" s="89"/>
    </row>
    <row r="29" spans="1:4">
      <c r="A29" s="43" t="s">
        <v>763</v>
      </c>
      <c r="B29" s="84"/>
      <c r="C29" s="85"/>
      <c r="D29" s="86"/>
    </row>
    <row r="30" spans="1:4">
      <c r="A30" s="46" t="s">
        <v>764</v>
      </c>
      <c r="B30" s="87"/>
      <c r="C30" s="88"/>
      <c r="D30" s="89"/>
    </row>
    <row r="31" spans="1:4">
      <c r="A31" s="43" t="s">
        <v>765</v>
      </c>
      <c r="B31" s="84"/>
      <c r="C31" s="85"/>
      <c r="D31" s="86"/>
    </row>
    <row r="32" spans="1:4">
      <c r="A32" s="46"/>
      <c r="B32" s="87"/>
      <c r="C32" s="88"/>
      <c r="D32" s="89"/>
    </row>
    <row r="33" spans="1:4">
      <c r="A33" s="43" t="s">
        <v>766</v>
      </c>
      <c r="B33" s="84"/>
      <c r="C33" s="85"/>
      <c r="D33" s="86"/>
    </row>
    <row r="34" spans="1:4" ht="16.5" thickBot="1">
      <c r="A34" s="63" t="s">
        <v>767</v>
      </c>
      <c r="B34" s="90"/>
      <c r="C34" s="91"/>
      <c r="D34" s="92"/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69823-6274-4ECE-92B7-CA0C0C90B15C}">
  <sheetPr>
    <tabColor rgb="FFFFC000"/>
  </sheetPr>
  <dimension ref="A1:D17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551</v>
      </c>
      <c r="B2" s="10" t="s">
        <v>552</v>
      </c>
      <c r="C2" s="16">
        <v>36068</v>
      </c>
      <c r="D2" s="13"/>
    </row>
    <row r="3" spans="1:4">
      <c r="A3" s="10" t="s">
        <v>79</v>
      </c>
      <c r="B3" s="10" t="s">
        <v>80</v>
      </c>
      <c r="C3" s="16">
        <v>34362</v>
      </c>
      <c r="D3" s="13"/>
    </row>
    <row r="4" spans="1:4">
      <c r="A4" s="10" t="s">
        <v>436</v>
      </c>
      <c r="B4" s="10" t="s">
        <v>437</v>
      </c>
      <c r="C4" s="16">
        <v>35644</v>
      </c>
      <c r="D4" s="13"/>
    </row>
    <row r="5" spans="1:4">
      <c r="A5" s="10" t="s">
        <v>389</v>
      </c>
      <c r="B5" s="10" t="s">
        <v>390</v>
      </c>
      <c r="C5" s="16">
        <v>33426</v>
      </c>
      <c r="D5" s="13"/>
    </row>
    <row r="6" spans="1:4">
      <c r="A6" s="10" t="s">
        <v>178</v>
      </c>
      <c r="B6" s="10" t="s">
        <v>179</v>
      </c>
      <c r="C6" s="16">
        <v>33679</v>
      </c>
      <c r="D6" s="13"/>
    </row>
    <row r="7" spans="1:4">
      <c r="A7" s="10" t="s">
        <v>534</v>
      </c>
      <c r="B7" s="10" t="s">
        <v>535</v>
      </c>
      <c r="C7" s="16">
        <v>37887</v>
      </c>
      <c r="D7" s="13"/>
    </row>
    <row r="8" spans="1:4">
      <c r="A8" s="10" t="s">
        <v>133</v>
      </c>
      <c r="B8" s="10" t="s">
        <v>134</v>
      </c>
      <c r="C8" s="16">
        <v>33289</v>
      </c>
      <c r="D8" s="13"/>
    </row>
    <row r="9" spans="1:4">
      <c r="A9" s="10" t="s">
        <v>182</v>
      </c>
      <c r="B9" s="10" t="s">
        <v>159</v>
      </c>
      <c r="C9" s="16">
        <v>37334</v>
      </c>
      <c r="D9" s="13"/>
    </row>
    <row r="10" spans="1:4">
      <c r="A10" s="11" t="s">
        <v>497</v>
      </c>
      <c r="B10" s="10" t="s">
        <v>341</v>
      </c>
      <c r="C10" s="16">
        <v>35315</v>
      </c>
      <c r="D10" s="13"/>
    </row>
    <row r="11" spans="1:4">
      <c r="A11" s="10" t="s">
        <v>239</v>
      </c>
      <c r="B11" s="10" t="s">
        <v>240</v>
      </c>
      <c r="C11" s="16">
        <v>35905</v>
      </c>
      <c r="D11" s="13"/>
    </row>
    <row r="12" spans="1:4">
      <c r="A12" s="10" t="s">
        <v>250</v>
      </c>
      <c r="B12" s="10" t="s">
        <v>251</v>
      </c>
      <c r="C12" s="16">
        <v>33718</v>
      </c>
      <c r="D12" s="13"/>
    </row>
    <row r="13" spans="1:4">
      <c r="A13" s="10" t="s">
        <v>160</v>
      </c>
      <c r="B13" s="10" t="s">
        <v>161</v>
      </c>
      <c r="C13" s="16">
        <v>35133</v>
      </c>
      <c r="D13" s="13"/>
    </row>
    <row r="14" spans="1:4">
      <c r="A14" s="10" t="s">
        <v>680</v>
      </c>
      <c r="B14" s="10" t="s">
        <v>247</v>
      </c>
      <c r="C14" s="16">
        <v>36143</v>
      </c>
      <c r="D14" s="13"/>
    </row>
    <row r="15" spans="1:4" s="11" customFormat="1">
      <c r="A15" s="10" t="s">
        <v>73</v>
      </c>
      <c r="B15" s="10" t="s">
        <v>74</v>
      </c>
      <c r="C15" s="16">
        <v>30341</v>
      </c>
      <c r="D15" s="13"/>
    </row>
    <row r="16" spans="1:4">
      <c r="A16" s="10" t="s">
        <v>107</v>
      </c>
      <c r="B16" s="10" t="s">
        <v>108</v>
      </c>
      <c r="C16" s="16">
        <v>37662</v>
      </c>
      <c r="D16" s="13"/>
    </row>
    <row r="17" spans="1:4">
      <c r="A17" s="10" t="s">
        <v>157</v>
      </c>
      <c r="B17" s="10" t="s">
        <v>158</v>
      </c>
      <c r="C17" s="16">
        <v>35862</v>
      </c>
      <c r="D17" s="13"/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57EC5-78DE-4E7F-9BC5-31E3E4FD80BD}">
  <sheetPr>
    <tabColor rgb="FFFFC000"/>
  </sheetPr>
  <dimension ref="A1:E50"/>
  <sheetViews>
    <sheetView zoomScaleNormal="100" workbookViewId="0">
      <pane xSplit="2" ySplit="1" topLeftCell="C10" activePane="bottomRight" state="frozen"/>
      <selection activeCell="A2" sqref="A2"/>
      <selection pane="topRight" activeCell="A2" sqref="A2"/>
      <selection pane="bottomLeft" activeCell="A2" sqref="A2"/>
      <selection pane="bottomRight" activeCell="A31" sqref="A31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5" width="13" style="2" bestFit="1" customWidth="1"/>
    <col min="6" max="16384" width="11.42578125" style="2"/>
  </cols>
  <sheetData>
    <row r="1" spans="1:5">
      <c r="A1" s="1" t="s">
        <v>0</v>
      </c>
      <c r="B1" s="2" t="s">
        <v>1</v>
      </c>
      <c r="C1" s="3" t="s">
        <v>5</v>
      </c>
      <c r="D1" s="6" t="s">
        <v>700</v>
      </c>
      <c r="E1" s="2" t="s">
        <v>827</v>
      </c>
    </row>
    <row r="2" spans="1:5" s="11" customFormat="1">
      <c r="A2" s="10" t="s">
        <v>664</v>
      </c>
      <c r="B2" s="10" t="s">
        <v>665</v>
      </c>
      <c r="C2" s="16">
        <v>33578</v>
      </c>
      <c r="D2" s="13" t="s">
        <v>829</v>
      </c>
      <c r="E2" s="11" t="s">
        <v>789</v>
      </c>
    </row>
    <row r="3" spans="1:5">
      <c r="A3" s="10" t="s">
        <v>256</v>
      </c>
      <c r="B3" s="10" t="s">
        <v>257</v>
      </c>
      <c r="C3" s="16">
        <v>36643</v>
      </c>
      <c r="D3" s="13" t="s">
        <v>829</v>
      </c>
      <c r="E3" s="11" t="s">
        <v>790</v>
      </c>
    </row>
    <row r="4" spans="1:5">
      <c r="A4" s="10" t="s">
        <v>105</v>
      </c>
      <c r="B4" s="10" t="s">
        <v>106</v>
      </c>
      <c r="C4" s="16">
        <v>37297</v>
      </c>
      <c r="D4" s="13" t="s">
        <v>829</v>
      </c>
      <c r="E4" s="11" t="s">
        <v>789</v>
      </c>
    </row>
    <row r="5" spans="1:5">
      <c r="A5" s="10" t="s">
        <v>400</v>
      </c>
      <c r="B5" s="10" t="s">
        <v>401</v>
      </c>
      <c r="C5" s="16">
        <v>39274</v>
      </c>
      <c r="D5" s="13" t="s">
        <v>829</v>
      </c>
      <c r="E5" s="11" t="s">
        <v>835</v>
      </c>
    </row>
    <row r="6" spans="1:5">
      <c r="A6" s="10" t="s">
        <v>75</v>
      </c>
      <c r="B6" s="10" t="s">
        <v>76</v>
      </c>
      <c r="C6" s="16">
        <v>36552</v>
      </c>
      <c r="D6" s="13" t="s">
        <v>829</v>
      </c>
      <c r="E6" s="11" t="s">
        <v>792</v>
      </c>
    </row>
    <row r="7" spans="1:5">
      <c r="A7" s="10" t="s">
        <v>66</v>
      </c>
      <c r="B7" s="10" t="s">
        <v>67</v>
      </c>
      <c r="C7" s="16">
        <v>37641</v>
      </c>
      <c r="D7" s="13" t="s">
        <v>829</v>
      </c>
      <c r="E7" s="11" t="s">
        <v>792</v>
      </c>
    </row>
    <row r="8" spans="1:5" s="11" customFormat="1">
      <c r="A8" s="10" t="s">
        <v>47</v>
      </c>
      <c r="B8" s="10" t="s">
        <v>90</v>
      </c>
      <c r="C8" s="16">
        <v>37966</v>
      </c>
      <c r="D8" s="13" t="s">
        <v>829</v>
      </c>
      <c r="E8" s="11" t="s">
        <v>792</v>
      </c>
    </row>
    <row r="9" spans="1:5" ht="94.5">
      <c r="A9" s="10" t="s">
        <v>432</v>
      </c>
      <c r="B9" s="10" t="s">
        <v>433</v>
      </c>
      <c r="C9" s="16">
        <v>37469</v>
      </c>
      <c r="D9" s="13" t="s">
        <v>834</v>
      </c>
      <c r="E9" s="11"/>
    </row>
    <row r="10" spans="1:5">
      <c r="A10" s="41" t="s">
        <v>786</v>
      </c>
      <c r="B10" s="41">
        <f>SUBTOTAL(103,Tabelle1311[Vorname])</f>
        <v>8</v>
      </c>
      <c r="C10" s="3"/>
      <c r="E10" s="55">
        <f>SUBTOTAL(103,Tabelle1311[Position])</f>
        <v>7</v>
      </c>
    </row>
    <row r="11" spans="1:5">
      <c r="A11" s="10"/>
      <c r="B11" s="10"/>
      <c r="C11" s="16"/>
      <c r="D11" s="13"/>
      <c r="E11" s="11"/>
    </row>
    <row r="13" spans="1:5" ht="16.5" thickBot="1">
      <c r="A13" s="11" t="s">
        <v>788</v>
      </c>
    </row>
    <row r="14" spans="1:5" ht="16.5" thickBot="1">
      <c r="A14" s="52" t="s">
        <v>0</v>
      </c>
      <c r="B14" s="52" t="s">
        <v>1</v>
      </c>
      <c r="C14" s="53" t="s">
        <v>5</v>
      </c>
      <c r="D14" s="54" t="s">
        <v>700</v>
      </c>
    </row>
    <row r="15" spans="1:5">
      <c r="A15" s="46" t="s">
        <v>444</v>
      </c>
      <c r="B15" s="46" t="s">
        <v>445</v>
      </c>
      <c r="C15" s="47">
        <v>37110</v>
      </c>
      <c r="D15" s="48" t="s">
        <v>830</v>
      </c>
    </row>
    <row r="16" spans="1:5">
      <c r="A16" s="46" t="s">
        <v>221</v>
      </c>
      <c r="B16" s="46" t="s">
        <v>310</v>
      </c>
      <c r="C16" s="47">
        <v>36676</v>
      </c>
      <c r="D16" s="48" t="s">
        <v>832</v>
      </c>
    </row>
    <row r="17" spans="1:4">
      <c r="A17" s="46" t="s">
        <v>83</v>
      </c>
      <c r="B17" s="46" t="s">
        <v>84</v>
      </c>
      <c r="C17" s="47">
        <v>40209</v>
      </c>
      <c r="D17" s="48" t="s">
        <v>828</v>
      </c>
    </row>
    <row r="19" spans="1:4" ht="16.5" thickBot="1">
      <c r="A19" s="11" t="s">
        <v>909</v>
      </c>
    </row>
    <row r="20" spans="1:4" ht="16.5" thickBot="1">
      <c r="A20" s="52" t="s">
        <v>0</v>
      </c>
      <c r="B20" s="52" t="s">
        <v>1</v>
      </c>
      <c r="C20" s="53" t="s">
        <v>5</v>
      </c>
      <c r="D20" s="54" t="s">
        <v>700</v>
      </c>
    </row>
    <row r="21" spans="1:4" ht="31.5">
      <c r="A21" s="46" t="s">
        <v>623</v>
      </c>
      <c r="B21" s="46" t="s">
        <v>390</v>
      </c>
      <c r="C21" s="47">
        <v>39758</v>
      </c>
      <c r="D21" s="48" t="s">
        <v>831</v>
      </c>
    </row>
    <row r="22" spans="1:4" ht="31.5">
      <c r="A22" s="46" t="s">
        <v>336</v>
      </c>
      <c r="B22" s="46" t="s">
        <v>337</v>
      </c>
      <c r="C22" s="47">
        <v>40345</v>
      </c>
      <c r="D22" s="48" t="s">
        <v>833</v>
      </c>
    </row>
    <row r="24" spans="1:4">
      <c r="A24" s="66" t="s">
        <v>836</v>
      </c>
      <c r="B24" s="67"/>
      <c r="C24" s="68"/>
      <c r="D24" s="69"/>
    </row>
    <row r="25" spans="1:4">
      <c r="A25" s="70" t="s">
        <v>837</v>
      </c>
      <c r="B25" s="2" t="s">
        <v>838</v>
      </c>
      <c r="D25" s="6" t="s">
        <v>839</v>
      </c>
    </row>
    <row r="26" spans="1:4">
      <c r="A26" s="70" t="s">
        <v>840</v>
      </c>
      <c r="B26" s="2" t="s">
        <v>841</v>
      </c>
    </row>
    <row r="27" spans="1:4">
      <c r="A27" s="70" t="s">
        <v>842</v>
      </c>
      <c r="B27" s="2" t="s">
        <v>841</v>
      </c>
    </row>
    <row r="28" spans="1:4">
      <c r="A28" s="71" t="s">
        <v>843</v>
      </c>
      <c r="B28" s="72" t="s">
        <v>844</v>
      </c>
      <c r="C28" s="73"/>
      <c r="D28" s="74"/>
    </row>
    <row r="31" spans="1:4">
      <c r="A31" s="77" t="s">
        <v>845</v>
      </c>
      <c r="B31" s="78"/>
      <c r="C31" s="79"/>
    </row>
    <row r="32" spans="1:4">
      <c r="A32" s="80">
        <v>1</v>
      </c>
      <c r="B32" s="55" t="s">
        <v>846</v>
      </c>
      <c r="C32" s="81" t="s">
        <v>847</v>
      </c>
    </row>
    <row r="33" spans="1:3">
      <c r="A33" s="80">
        <v>2</v>
      </c>
      <c r="B33" s="55" t="s">
        <v>848</v>
      </c>
      <c r="C33" s="81" t="s">
        <v>847</v>
      </c>
    </row>
    <row r="34" spans="1:3">
      <c r="A34" s="80">
        <v>3</v>
      </c>
      <c r="B34" s="55" t="s">
        <v>848</v>
      </c>
      <c r="C34" s="81" t="s">
        <v>847</v>
      </c>
    </row>
    <row r="35" spans="1:3">
      <c r="A35" s="80">
        <v>4</v>
      </c>
      <c r="B35" s="55" t="s">
        <v>846</v>
      </c>
      <c r="C35" s="81" t="s">
        <v>849</v>
      </c>
    </row>
    <row r="36" spans="1:3">
      <c r="A36" s="80">
        <v>5</v>
      </c>
      <c r="B36" s="55" t="s">
        <v>850</v>
      </c>
      <c r="C36" s="81" t="s">
        <v>847</v>
      </c>
    </row>
    <row r="37" spans="1:3">
      <c r="A37" s="80">
        <v>6</v>
      </c>
      <c r="B37" s="55" t="s">
        <v>850</v>
      </c>
      <c r="C37" s="81" t="s">
        <v>847</v>
      </c>
    </row>
    <row r="38" spans="1:3">
      <c r="A38" s="80">
        <v>7</v>
      </c>
      <c r="B38" s="55" t="s">
        <v>848</v>
      </c>
      <c r="C38" s="81" t="s">
        <v>847</v>
      </c>
    </row>
    <row r="39" spans="1:3">
      <c r="A39" s="80">
        <v>8</v>
      </c>
      <c r="B39" s="55" t="s">
        <v>848</v>
      </c>
      <c r="C39" s="81" t="s">
        <v>847</v>
      </c>
    </row>
    <row r="40" spans="1:3">
      <c r="A40" s="80">
        <v>9</v>
      </c>
      <c r="B40" s="55" t="s">
        <v>850</v>
      </c>
      <c r="C40" s="81" t="s">
        <v>847</v>
      </c>
    </row>
    <row r="41" spans="1:3">
      <c r="A41" s="80">
        <v>10</v>
      </c>
      <c r="B41" s="55" t="s">
        <v>850</v>
      </c>
      <c r="C41" s="81" t="s">
        <v>847</v>
      </c>
    </row>
    <row r="42" spans="1:3">
      <c r="A42" s="80">
        <v>11</v>
      </c>
      <c r="B42" s="55" t="s">
        <v>848</v>
      </c>
      <c r="C42" s="81" t="s">
        <v>847</v>
      </c>
    </row>
    <row r="43" spans="1:3">
      <c r="A43" s="80">
        <v>12</v>
      </c>
      <c r="B43" s="55" t="s">
        <v>848</v>
      </c>
      <c r="C43" s="81" t="s">
        <v>847</v>
      </c>
    </row>
    <row r="44" spans="1:3">
      <c r="A44" s="80">
        <v>13</v>
      </c>
      <c r="B44" s="55" t="s">
        <v>851</v>
      </c>
      <c r="C44" s="81" t="s">
        <v>847</v>
      </c>
    </row>
    <row r="45" spans="1:3">
      <c r="A45" s="80">
        <v>14</v>
      </c>
      <c r="B45" s="55" t="s">
        <v>851</v>
      </c>
      <c r="C45" s="81" t="s">
        <v>847</v>
      </c>
    </row>
    <row r="46" spans="1:3">
      <c r="A46" s="80">
        <v>15</v>
      </c>
      <c r="B46" s="55" t="s">
        <v>850</v>
      </c>
      <c r="C46" s="81" t="s">
        <v>849</v>
      </c>
    </row>
    <row r="47" spans="1:3">
      <c r="A47" s="80">
        <v>16</v>
      </c>
      <c r="B47" s="55" t="s">
        <v>846</v>
      </c>
      <c r="C47" s="81" t="s">
        <v>847</v>
      </c>
    </row>
    <row r="48" spans="1:3">
      <c r="A48" s="80">
        <v>17</v>
      </c>
      <c r="B48" s="55" t="s">
        <v>851</v>
      </c>
      <c r="C48" s="81" t="s">
        <v>847</v>
      </c>
    </row>
    <row r="49" spans="1:3">
      <c r="A49" s="80">
        <v>18</v>
      </c>
      <c r="B49" s="55" t="s">
        <v>848</v>
      </c>
      <c r="C49" s="81" t="s">
        <v>849</v>
      </c>
    </row>
    <row r="50" spans="1:3">
      <c r="A50" s="75" t="s">
        <v>852</v>
      </c>
      <c r="B50" s="72" t="s">
        <v>850</v>
      </c>
      <c r="C50" s="76" t="s">
        <v>847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77DFF-49EE-4898-8006-FF7750F6F104}">
  <sheetPr>
    <tabColor rgb="FFFFC000"/>
  </sheetPr>
  <dimension ref="A1:D14"/>
  <sheetViews>
    <sheetView workbookViewId="0">
      <selection activeCell="B2" sqref="A2:B2"/>
    </sheetView>
  </sheetViews>
  <sheetFormatPr baseColWidth="10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</cols>
  <sheetData>
    <row r="1" spans="1:4" s="40" customFormat="1">
      <c r="A1" s="37" t="s">
        <v>0</v>
      </c>
      <c r="B1" s="37" t="s">
        <v>1</v>
      </c>
      <c r="C1" s="38" t="s">
        <v>5</v>
      </c>
      <c r="D1" s="39" t="s">
        <v>700</v>
      </c>
    </row>
    <row r="2" spans="1:4">
      <c r="A2" s="32" t="s">
        <v>768</v>
      </c>
      <c r="B2" s="32" t="s">
        <v>769</v>
      </c>
      <c r="C2" s="34">
        <v>34472</v>
      </c>
      <c r="D2" s="33"/>
    </row>
    <row r="3" spans="1:4">
      <c r="A3" s="32" t="s">
        <v>770</v>
      </c>
      <c r="B3" s="32" t="s">
        <v>181</v>
      </c>
      <c r="C3" s="34">
        <v>35374</v>
      </c>
      <c r="D3" s="33"/>
    </row>
    <row r="4" spans="1:4">
      <c r="A4" s="32" t="s">
        <v>771</v>
      </c>
      <c r="B4" s="32" t="s">
        <v>772</v>
      </c>
      <c r="C4" s="34">
        <v>33827</v>
      </c>
      <c r="D4" s="33"/>
    </row>
    <row r="5" spans="1:4">
      <c r="A5" s="32" t="s">
        <v>773</v>
      </c>
      <c r="B5" s="32" t="s">
        <v>29</v>
      </c>
      <c r="C5" s="34">
        <v>35711</v>
      </c>
      <c r="D5" s="33"/>
    </row>
    <row r="6" spans="1:4">
      <c r="A6" s="32" t="s">
        <v>774</v>
      </c>
      <c r="B6" s="32" t="s">
        <v>341</v>
      </c>
      <c r="C6" s="34">
        <v>35078</v>
      </c>
      <c r="D6" s="33"/>
    </row>
    <row r="7" spans="1:4">
      <c r="A7" s="32" t="s">
        <v>775</v>
      </c>
      <c r="B7" s="36" t="s">
        <v>776</v>
      </c>
      <c r="C7" s="35">
        <v>36029</v>
      </c>
      <c r="D7" s="33"/>
    </row>
    <row r="8" spans="1:4">
      <c r="A8" s="32" t="s">
        <v>777</v>
      </c>
      <c r="B8" s="32" t="s">
        <v>778</v>
      </c>
      <c r="C8" s="34">
        <v>39257</v>
      </c>
      <c r="D8" s="33"/>
    </row>
    <row r="9" spans="1:4">
      <c r="A9" s="32" t="s">
        <v>779</v>
      </c>
      <c r="B9" s="32" t="s">
        <v>780</v>
      </c>
      <c r="C9" s="34">
        <v>38222</v>
      </c>
      <c r="D9" s="33"/>
    </row>
    <row r="10" spans="1:4">
      <c r="A10" s="32" t="s">
        <v>781</v>
      </c>
      <c r="B10" s="32" t="s">
        <v>313</v>
      </c>
      <c r="C10" s="34">
        <v>33757</v>
      </c>
      <c r="D10" s="33"/>
    </row>
    <row r="11" spans="1:4">
      <c r="A11" s="32" t="s">
        <v>782</v>
      </c>
      <c r="B11" s="32" t="s">
        <v>269</v>
      </c>
      <c r="C11" s="34">
        <v>34016</v>
      </c>
      <c r="D11" s="33" t="s">
        <v>783</v>
      </c>
    </row>
    <row r="12" spans="1:4">
      <c r="A12" s="32" t="s">
        <v>784</v>
      </c>
      <c r="B12" s="32" t="s">
        <v>785</v>
      </c>
      <c r="C12" s="34">
        <v>34277</v>
      </c>
      <c r="D12" s="33" t="s">
        <v>783</v>
      </c>
    </row>
    <row r="13" spans="1:4">
      <c r="A13" s="32" t="s">
        <v>491</v>
      </c>
      <c r="B13" s="32" t="s">
        <v>492</v>
      </c>
      <c r="C13" s="34">
        <v>39695</v>
      </c>
      <c r="D13" s="33" t="s">
        <v>783</v>
      </c>
    </row>
    <row r="14" spans="1:4">
      <c r="A14" s="41" t="s">
        <v>786</v>
      </c>
      <c r="B14" s="42">
        <f>SUBTOTAL(103,Tabelle131121[Vorname])</f>
        <v>12</v>
      </c>
      <c r="C14" s="3"/>
      <c r="D14" s="6">
        <f>SUBTOTAL(103,Tabelle131121[Anmerkungen])</f>
        <v>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E401-5FBD-47A3-B7CC-0D9F316CD4D6}">
  <sheetPr>
    <tabColor rgb="FFFFC000"/>
  </sheetPr>
  <dimension ref="A1:D21"/>
  <sheetViews>
    <sheetView workbookViewId="0">
      <selection activeCell="C20" sqref="C20"/>
    </sheetView>
  </sheetViews>
  <sheetFormatPr baseColWidth="10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20.28515625" style="6" bestFit="1" customWidth="1"/>
    <col min="5" max="16384" width="11.42578125" style="55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801</v>
      </c>
      <c r="B2" s="10" t="s">
        <v>802</v>
      </c>
      <c r="C2" s="16">
        <v>39650</v>
      </c>
      <c r="D2" s="13"/>
    </row>
    <row r="3" spans="1:4">
      <c r="A3" s="55" t="s">
        <v>83</v>
      </c>
      <c r="B3" s="55" t="s">
        <v>84</v>
      </c>
      <c r="C3" s="16">
        <v>40209</v>
      </c>
      <c r="D3" s="13"/>
    </row>
    <row r="4" spans="1:4">
      <c r="A4" s="55" t="s">
        <v>373</v>
      </c>
      <c r="B4" s="55" t="s">
        <v>799</v>
      </c>
      <c r="C4" s="16">
        <v>39996</v>
      </c>
      <c r="D4" s="13"/>
    </row>
    <row r="5" spans="1:4">
      <c r="A5" s="55" t="s">
        <v>353</v>
      </c>
      <c r="B5" s="55" t="s">
        <v>354</v>
      </c>
      <c r="C5" s="16">
        <v>39986</v>
      </c>
      <c r="D5" s="13" t="s">
        <v>803</v>
      </c>
    </row>
    <row r="6" spans="1:4">
      <c r="A6" s="55" t="s">
        <v>420</v>
      </c>
      <c r="B6" s="55" t="s">
        <v>159</v>
      </c>
      <c r="C6" s="16">
        <v>39653</v>
      </c>
      <c r="D6" s="13"/>
    </row>
    <row r="7" spans="1:4">
      <c r="A7" s="55" t="s">
        <v>89</v>
      </c>
      <c r="B7" s="55" t="s">
        <v>90</v>
      </c>
      <c r="C7" s="16">
        <v>39846</v>
      </c>
      <c r="D7" s="13"/>
    </row>
    <row r="8" spans="1:4">
      <c r="A8" s="10" t="s">
        <v>13</v>
      </c>
      <c r="B8" s="10" t="s">
        <v>14</v>
      </c>
      <c r="C8" s="16">
        <v>39128</v>
      </c>
      <c r="D8" s="13"/>
    </row>
    <row r="9" spans="1:4">
      <c r="A9" s="55" t="s">
        <v>400</v>
      </c>
      <c r="B9" s="55" t="s">
        <v>798</v>
      </c>
      <c r="C9" s="16">
        <v>39274</v>
      </c>
      <c r="D9" s="13"/>
    </row>
    <row r="10" spans="1:4">
      <c r="A10" s="55" t="s">
        <v>215</v>
      </c>
      <c r="B10" s="55" t="s">
        <v>48</v>
      </c>
      <c r="C10" s="16">
        <v>39177</v>
      </c>
      <c r="D10" s="13"/>
    </row>
    <row r="11" spans="1:4">
      <c r="A11" s="55" t="s">
        <v>797</v>
      </c>
      <c r="B11" s="55" t="s">
        <v>467</v>
      </c>
      <c r="C11" s="16">
        <v>40044</v>
      </c>
      <c r="D11" s="13"/>
    </row>
    <row r="12" spans="1:4">
      <c r="A12" s="55" t="s">
        <v>623</v>
      </c>
      <c r="B12" s="55" t="s">
        <v>390</v>
      </c>
      <c r="C12" s="16">
        <v>39758</v>
      </c>
      <c r="D12" s="13"/>
    </row>
    <row r="13" spans="1:4">
      <c r="A13" s="55" t="s">
        <v>258</v>
      </c>
      <c r="B13" s="55" t="s">
        <v>259</v>
      </c>
      <c r="C13" s="16">
        <v>39565</v>
      </c>
      <c r="D13" s="13"/>
    </row>
    <row r="14" spans="1:4">
      <c r="A14" s="55" t="s">
        <v>491</v>
      </c>
      <c r="B14" s="55" t="s">
        <v>492</v>
      </c>
      <c r="C14" s="16">
        <v>39695</v>
      </c>
      <c r="D14" s="13"/>
    </row>
    <row r="15" spans="1:4">
      <c r="A15" s="55" t="s">
        <v>796</v>
      </c>
      <c r="B15" s="55" t="s">
        <v>548</v>
      </c>
      <c r="C15" s="16">
        <v>39353</v>
      </c>
      <c r="D15" s="13"/>
    </row>
    <row r="16" spans="1:4">
      <c r="A16" s="55" t="s">
        <v>589</v>
      </c>
      <c r="B16" s="55" t="s">
        <v>590</v>
      </c>
      <c r="C16" s="17">
        <v>39740</v>
      </c>
      <c r="D16" s="13"/>
    </row>
    <row r="17" spans="1:4">
      <c r="A17" s="55" t="s">
        <v>336</v>
      </c>
      <c r="B17" s="55" t="s">
        <v>337</v>
      </c>
      <c r="C17" s="16">
        <v>40345</v>
      </c>
      <c r="D17" s="13"/>
    </row>
    <row r="18" spans="1:4">
      <c r="A18" s="55" t="s">
        <v>314</v>
      </c>
      <c r="B18" s="55" t="s">
        <v>800</v>
      </c>
      <c r="C18" s="16">
        <v>39602</v>
      </c>
      <c r="D18" s="13"/>
    </row>
    <row r="19" spans="1:4">
      <c r="A19" s="55" t="s">
        <v>186</v>
      </c>
      <c r="B19" s="55" t="s">
        <v>187</v>
      </c>
      <c r="C19" s="16">
        <v>39895</v>
      </c>
      <c r="D19" s="13" t="s">
        <v>637</v>
      </c>
    </row>
    <row r="20" spans="1:4">
      <c r="A20" s="10" t="s">
        <v>723</v>
      </c>
      <c r="B20" s="10" t="s">
        <v>724</v>
      </c>
      <c r="C20" s="16">
        <v>39275</v>
      </c>
      <c r="D20" s="13"/>
    </row>
    <row r="21" spans="1:4">
      <c r="A21" s="41" t="s">
        <v>786</v>
      </c>
      <c r="B21" s="82">
        <f>SUBTOTAL(103,Tabelle13112122[Vorname])</f>
        <v>19</v>
      </c>
      <c r="C21" s="24"/>
      <c r="D21" s="31">
        <f>SUBTOTAL(103,Tabelle13112122[Anmerkungen])</f>
        <v>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14782-463F-4335-B536-7EB439D3254D}">
  <sheetPr>
    <tabColor rgb="FF0070C0"/>
  </sheetPr>
  <dimension ref="A1:E22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B14" sqref="B14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5" width="13" style="2" bestFit="1" customWidth="1"/>
    <col min="6" max="16384" width="11.42578125" style="2"/>
  </cols>
  <sheetData>
    <row r="1" spans="1:5">
      <c r="A1" s="1" t="s">
        <v>0</v>
      </c>
      <c r="B1" s="2" t="s">
        <v>1</v>
      </c>
      <c r="C1" s="3" t="s">
        <v>5</v>
      </c>
      <c r="D1" s="6" t="s">
        <v>700</v>
      </c>
      <c r="E1" s="2" t="s">
        <v>827</v>
      </c>
    </row>
    <row r="2" spans="1:5">
      <c r="A2" s="10" t="s">
        <v>671</v>
      </c>
      <c r="B2" s="10" t="s">
        <v>86</v>
      </c>
      <c r="C2" s="16"/>
      <c r="D2" s="13"/>
      <c r="E2" s="11" t="s">
        <v>793</v>
      </c>
    </row>
    <row r="3" spans="1:5">
      <c r="A3" s="10" t="s">
        <v>629</v>
      </c>
      <c r="B3" s="10" t="s">
        <v>326</v>
      </c>
      <c r="C3" s="16">
        <v>36110</v>
      </c>
      <c r="D3" s="13"/>
      <c r="E3" s="11" t="s">
        <v>792</v>
      </c>
    </row>
    <row r="4" spans="1:5">
      <c r="A4" s="10" t="s">
        <v>167</v>
      </c>
      <c r="B4" s="10" t="s">
        <v>661</v>
      </c>
      <c r="C4" s="16">
        <v>33576</v>
      </c>
      <c r="D4" s="13"/>
      <c r="E4" s="11" t="s">
        <v>792</v>
      </c>
    </row>
    <row r="5" spans="1:5">
      <c r="A5" s="10" t="s">
        <v>225</v>
      </c>
      <c r="B5" s="10" t="s">
        <v>226</v>
      </c>
      <c r="C5" s="16">
        <v>33340</v>
      </c>
      <c r="D5" s="13"/>
      <c r="E5" s="11" t="s">
        <v>790</v>
      </c>
    </row>
    <row r="6" spans="1:5">
      <c r="A6" s="10" t="s">
        <v>449</v>
      </c>
      <c r="B6" s="10" t="s">
        <v>450</v>
      </c>
      <c r="C6" s="16">
        <v>34556</v>
      </c>
      <c r="D6" s="13"/>
      <c r="E6" s="11" t="s">
        <v>792</v>
      </c>
    </row>
    <row r="7" spans="1:5">
      <c r="A7" s="10" t="s">
        <v>190</v>
      </c>
      <c r="B7" s="10" t="s">
        <v>191</v>
      </c>
      <c r="C7" s="16">
        <v>36975</v>
      </c>
      <c r="D7" s="13"/>
      <c r="E7" s="11" t="s">
        <v>789</v>
      </c>
    </row>
    <row r="8" spans="1:5">
      <c r="A8" s="10" t="s">
        <v>578</v>
      </c>
      <c r="B8" s="10" t="s">
        <v>579</v>
      </c>
      <c r="C8" s="16">
        <v>33524</v>
      </c>
      <c r="D8" s="13"/>
      <c r="E8" s="11" t="s">
        <v>790</v>
      </c>
    </row>
    <row r="9" spans="1:5">
      <c r="A9" s="10" t="s">
        <v>418</v>
      </c>
      <c r="B9" s="10" t="s">
        <v>285</v>
      </c>
      <c r="C9" s="16">
        <v>36363</v>
      </c>
      <c r="D9" s="13"/>
      <c r="E9" s="11" t="s">
        <v>792</v>
      </c>
    </row>
    <row r="10" spans="1:5">
      <c r="A10" s="10" t="s">
        <v>170</v>
      </c>
      <c r="B10" s="10" t="s">
        <v>171</v>
      </c>
      <c r="C10" s="16">
        <v>34407</v>
      </c>
      <c r="D10" s="13"/>
      <c r="E10" s="11" t="s">
        <v>791</v>
      </c>
    </row>
    <row r="11" spans="1:5">
      <c r="A11" s="10" t="s">
        <v>125</v>
      </c>
      <c r="B11" s="10" t="s">
        <v>126</v>
      </c>
      <c r="C11" s="16">
        <v>39131</v>
      </c>
      <c r="D11" s="13"/>
      <c r="E11" s="11" t="s">
        <v>789</v>
      </c>
    </row>
    <row r="12" spans="1:5">
      <c r="A12" s="10" t="s">
        <v>283</v>
      </c>
      <c r="B12" s="10" t="s">
        <v>258</v>
      </c>
      <c r="C12" s="16">
        <v>32639</v>
      </c>
      <c r="D12" s="13"/>
      <c r="E12" s="11" t="s">
        <v>793</v>
      </c>
    </row>
    <row r="13" spans="1:5">
      <c r="A13" s="10" t="s">
        <v>468</v>
      </c>
      <c r="B13" s="10" t="s">
        <v>469</v>
      </c>
      <c r="C13" s="16">
        <v>34566</v>
      </c>
      <c r="D13" s="13" t="s">
        <v>826</v>
      </c>
      <c r="E13" s="11"/>
    </row>
    <row r="14" spans="1:5">
      <c r="A14" s="41" t="s">
        <v>786</v>
      </c>
      <c r="B14" s="41">
        <f>SUBTOTAL(103,Tabelle1313[Vorname])</f>
        <v>12</v>
      </c>
      <c r="C14" s="3"/>
      <c r="E14" s="55">
        <f>SUBTOTAL(103,Tabelle1313[Position])</f>
        <v>11</v>
      </c>
    </row>
    <row r="17" spans="1:4" ht="16.5" thickBot="1">
      <c r="A17" s="11" t="s">
        <v>908</v>
      </c>
    </row>
    <row r="18" spans="1:4" ht="16.5" thickBot="1">
      <c r="A18" s="52" t="s">
        <v>0</v>
      </c>
      <c r="B18" s="52" t="s">
        <v>1</v>
      </c>
      <c r="C18" s="53" t="s">
        <v>5</v>
      </c>
      <c r="D18" s="54" t="s">
        <v>700</v>
      </c>
    </row>
    <row r="19" spans="1:4">
      <c r="A19" s="43" t="s">
        <v>264</v>
      </c>
      <c r="B19" s="43" t="s">
        <v>265</v>
      </c>
      <c r="C19" s="44">
        <v>39203</v>
      </c>
      <c r="D19" s="45"/>
    </row>
    <row r="20" spans="1:4">
      <c r="A20" s="46" t="s">
        <v>424</v>
      </c>
      <c r="B20" s="46" t="s">
        <v>352</v>
      </c>
      <c r="C20" s="47">
        <v>39290</v>
      </c>
      <c r="D20" s="48"/>
    </row>
    <row r="21" spans="1:4">
      <c r="A21" s="43" t="s">
        <v>601</v>
      </c>
      <c r="B21" s="43" t="s">
        <v>150</v>
      </c>
      <c r="C21" s="44">
        <v>32078</v>
      </c>
      <c r="D21" s="45"/>
    </row>
    <row r="22" spans="1:4" ht="16.5" thickBot="1">
      <c r="A22" s="63" t="s">
        <v>95</v>
      </c>
      <c r="B22" s="63" t="s">
        <v>690</v>
      </c>
      <c r="C22" s="64">
        <v>35785</v>
      </c>
      <c r="D22" s="65"/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E37E5-97BA-40EF-AA79-177107457A67}">
  <sheetPr>
    <tabColor rgb="FF0070C0"/>
  </sheetPr>
  <dimension ref="A1:D34"/>
  <sheetViews>
    <sheetView zoomScaleNormal="100" workbookViewId="0">
      <pane xSplit="2" ySplit="1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C8" sqref="C8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483</v>
      </c>
      <c r="B2" s="10" t="s">
        <v>484</v>
      </c>
      <c r="C2" s="16">
        <v>33848</v>
      </c>
      <c r="D2" s="13" t="s">
        <v>792</v>
      </c>
    </row>
    <row r="3" spans="1:4">
      <c r="A3" s="10" t="s">
        <v>545</v>
      </c>
      <c r="B3" s="10" t="s">
        <v>546</v>
      </c>
      <c r="C3" s="16">
        <v>37526</v>
      </c>
      <c r="D3" s="13" t="s">
        <v>792</v>
      </c>
    </row>
    <row r="4" spans="1:4">
      <c r="A4" s="10" t="s">
        <v>280</v>
      </c>
      <c r="B4" s="10" t="s">
        <v>281</v>
      </c>
      <c r="C4" s="16">
        <v>30081</v>
      </c>
      <c r="D4" s="13" t="s">
        <v>793</v>
      </c>
    </row>
    <row r="5" spans="1:4">
      <c r="A5" s="10" t="s">
        <v>35</v>
      </c>
      <c r="B5" s="10" t="s">
        <v>36</v>
      </c>
      <c r="C5" s="16">
        <v>35436</v>
      </c>
      <c r="D5" s="13" t="s">
        <v>791</v>
      </c>
    </row>
    <row r="6" spans="1:4">
      <c r="A6" s="10" t="s">
        <v>474</v>
      </c>
      <c r="B6" s="10" t="s">
        <v>352</v>
      </c>
      <c r="C6" s="16">
        <v>38955</v>
      </c>
      <c r="D6" s="13"/>
    </row>
    <row r="7" spans="1:4">
      <c r="A7" s="10" t="s">
        <v>463</v>
      </c>
      <c r="B7" s="10" t="s">
        <v>504</v>
      </c>
      <c r="C7" s="16">
        <v>37145</v>
      </c>
      <c r="D7" s="13" t="s">
        <v>789</v>
      </c>
    </row>
    <row r="8" spans="1:4">
      <c r="A8" s="10" t="s">
        <v>787</v>
      </c>
      <c r="B8" s="10" t="s">
        <v>663</v>
      </c>
      <c r="C8" s="16">
        <v>38184</v>
      </c>
      <c r="D8" s="13" t="s">
        <v>793</v>
      </c>
    </row>
    <row r="9" spans="1:4">
      <c r="A9" s="10" t="s">
        <v>676</v>
      </c>
      <c r="B9" s="10" t="s">
        <v>677</v>
      </c>
      <c r="C9" s="16">
        <v>31391</v>
      </c>
      <c r="D9" s="13" t="s">
        <v>791</v>
      </c>
    </row>
    <row r="10" spans="1:4">
      <c r="A10" s="10" t="s">
        <v>473</v>
      </c>
      <c r="B10" s="10" t="s">
        <v>214</v>
      </c>
      <c r="C10" s="16">
        <v>35768</v>
      </c>
      <c r="D10" s="13" t="s">
        <v>792</v>
      </c>
    </row>
    <row r="11" spans="1:4">
      <c r="A11" s="10" t="s">
        <v>438</v>
      </c>
      <c r="B11" s="10" t="s">
        <v>439</v>
      </c>
      <c r="C11" s="16">
        <v>36010</v>
      </c>
      <c r="D11" s="13" t="s">
        <v>790</v>
      </c>
    </row>
    <row r="12" spans="1:4">
      <c r="A12" s="10" t="s">
        <v>254</v>
      </c>
      <c r="B12" s="10" t="s">
        <v>255</v>
      </c>
      <c r="C12" s="16">
        <v>34085</v>
      </c>
      <c r="D12" s="13" t="s">
        <v>789</v>
      </c>
    </row>
    <row r="13" spans="1:4">
      <c r="A13" s="41" t="s">
        <v>786</v>
      </c>
      <c r="B13" s="41">
        <f>SUBTOTAL(103,Tabelle1314[Vorname])</f>
        <v>11</v>
      </c>
      <c r="C13" s="3"/>
      <c r="D13" s="6">
        <f>SUBTOTAL(103,Tabelle1314[Anmerkungen])</f>
        <v>10</v>
      </c>
    </row>
    <row r="16" spans="1:4" ht="16.5" thickBot="1">
      <c r="A16" s="11" t="s">
        <v>795</v>
      </c>
    </row>
    <row r="17" spans="1:4" ht="16.5" thickBot="1">
      <c r="A17" s="52" t="s">
        <v>0</v>
      </c>
      <c r="B17" s="52" t="s">
        <v>1</v>
      </c>
      <c r="C17" s="53" t="s">
        <v>5</v>
      </c>
    </row>
    <row r="18" spans="1:4">
      <c r="A18" s="43" t="s">
        <v>351</v>
      </c>
      <c r="B18" s="43" t="s">
        <v>352</v>
      </c>
      <c r="C18" s="44">
        <v>39255</v>
      </c>
    </row>
    <row r="19" spans="1:4">
      <c r="A19" s="43" t="s">
        <v>572</v>
      </c>
      <c r="B19" s="43" t="s">
        <v>339</v>
      </c>
      <c r="C19" s="44"/>
    </row>
    <row r="21" spans="1:4" ht="16.5" thickBot="1">
      <c r="A21" s="11" t="s">
        <v>788</v>
      </c>
    </row>
    <row r="22" spans="1:4" ht="16.5" thickBot="1">
      <c r="A22" s="52" t="s">
        <v>0</v>
      </c>
      <c r="B22" s="52" t="s">
        <v>1</v>
      </c>
      <c r="C22" s="53" t="s">
        <v>5</v>
      </c>
      <c r="D22" s="2"/>
    </row>
    <row r="23" spans="1:4">
      <c r="A23" s="46" t="s">
        <v>270</v>
      </c>
      <c r="B23" s="46" t="s">
        <v>271</v>
      </c>
      <c r="C23" s="47">
        <v>36651</v>
      </c>
      <c r="D23" s="2"/>
    </row>
    <row r="24" spans="1:4">
      <c r="A24" s="46" t="s">
        <v>167</v>
      </c>
      <c r="B24" s="46" t="s">
        <v>168</v>
      </c>
      <c r="C24" s="47">
        <v>36232</v>
      </c>
      <c r="D24" s="2"/>
    </row>
    <row r="25" spans="1:4">
      <c r="A25" s="43" t="s">
        <v>446</v>
      </c>
      <c r="B25" s="43" t="s">
        <v>146</v>
      </c>
      <c r="C25" s="44">
        <v>35285</v>
      </c>
      <c r="D25" s="2"/>
    </row>
    <row r="26" spans="1:4">
      <c r="A26" s="46" t="s">
        <v>235</v>
      </c>
      <c r="B26" s="46" t="s">
        <v>236</v>
      </c>
      <c r="C26" s="47">
        <v>33713</v>
      </c>
      <c r="D26" s="2"/>
    </row>
    <row r="27" spans="1:4">
      <c r="A27" s="43" t="s">
        <v>138</v>
      </c>
      <c r="B27" s="43" t="s">
        <v>139</v>
      </c>
      <c r="C27" s="44">
        <v>36945</v>
      </c>
      <c r="D27" s="2"/>
    </row>
    <row r="28" spans="1:4">
      <c r="A28" s="46" t="s">
        <v>410</v>
      </c>
      <c r="B28" s="46" t="s">
        <v>411</v>
      </c>
      <c r="C28" s="47">
        <v>35627</v>
      </c>
      <c r="D28" s="2"/>
    </row>
    <row r="29" spans="1:4">
      <c r="A29" s="49" t="s">
        <v>149</v>
      </c>
      <c r="B29" s="49" t="s">
        <v>150</v>
      </c>
      <c r="C29" s="47">
        <v>33298</v>
      </c>
      <c r="D29" s="2"/>
    </row>
    <row r="30" spans="1:4">
      <c r="A30" s="43" t="s">
        <v>66</v>
      </c>
      <c r="B30" s="43" t="s">
        <v>486</v>
      </c>
      <c r="C30" s="44">
        <v>35674</v>
      </c>
      <c r="D30" s="2"/>
    </row>
    <row r="31" spans="1:4">
      <c r="A31" s="46" t="s">
        <v>385</v>
      </c>
      <c r="B31" s="46" t="s">
        <v>150</v>
      </c>
      <c r="C31" s="47">
        <v>32330</v>
      </c>
      <c r="D31" s="2"/>
    </row>
    <row r="32" spans="1:4" ht="16.5" thickBot="1">
      <c r="A32" s="50" t="s">
        <v>297</v>
      </c>
      <c r="B32" s="50" t="s">
        <v>298</v>
      </c>
      <c r="C32" s="51">
        <v>35565</v>
      </c>
      <c r="D32" s="2"/>
    </row>
    <row r="34" spans="1:1">
      <c r="A34" s="11" t="s">
        <v>794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0E87-64C6-4DFF-9CB0-A81FCE0E53A2}">
  <sheetPr>
    <tabColor rgb="FF0070C0"/>
  </sheetPr>
  <dimension ref="A1:D30"/>
  <sheetViews>
    <sheetView zoomScaleNormal="100" workbookViewId="0">
      <pane xSplit="2" ySplit="1" topLeftCell="C11" activePane="bottomRight" state="frozen"/>
      <selection activeCell="A2" sqref="A2"/>
      <selection pane="topRight" activeCell="A2" sqref="A2"/>
      <selection pane="bottomLeft" activeCell="A2" sqref="A2"/>
      <selection pane="bottomRight" activeCell="C12" sqref="C12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54" style="6" bestFit="1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57" t="s">
        <v>202</v>
      </c>
      <c r="B2" s="57" t="s">
        <v>203</v>
      </c>
      <c r="C2" s="58">
        <v>39171</v>
      </c>
      <c r="D2" s="59" t="s">
        <v>809</v>
      </c>
    </row>
    <row r="3" spans="1:4">
      <c r="A3" s="10" t="s">
        <v>823</v>
      </c>
      <c r="B3" s="10" t="s">
        <v>824</v>
      </c>
      <c r="C3" s="16">
        <v>36882</v>
      </c>
      <c r="D3" s="13" t="s">
        <v>817</v>
      </c>
    </row>
    <row r="4" spans="1:4">
      <c r="A4" s="10" t="s">
        <v>815</v>
      </c>
      <c r="B4" s="10" t="s">
        <v>816</v>
      </c>
      <c r="C4" s="16">
        <v>35260</v>
      </c>
      <c r="D4" s="13" t="s">
        <v>817</v>
      </c>
    </row>
    <row r="5" spans="1:4">
      <c r="A5" s="10" t="s">
        <v>825</v>
      </c>
      <c r="B5" s="10" t="s">
        <v>32</v>
      </c>
      <c r="C5" s="16">
        <v>38141</v>
      </c>
      <c r="D5" s="13" t="s">
        <v>822</v>
      </c>
    </row>
    <row r="6" spans="1:4">
      <c r="A6" s="57" t="s">
        <v>685</v>
      </c>
      <c r="B6" s="57" t="s">
        <v>584</v>
      </c>
      <c r="C6" s="58">
        <v>28478</v>
      </c>
      <c r="D6" s="59" t="s">
        <v>809</v>
      </c>
    </row>
    <row r="7" spans="1:4">
      <c r="A7" s="10" t="s">
        <v>820</v>
      </c>
      <c r="B7" s="10" t="s">
        <v>821</v>
      </c>
      <c r="C7" s="16">
        <v>37271</v>
      </c>
      <c r="D7" s="13" t="s">
        <v>822</v>
      </c>
    </row>
    <row r="8" spans="1:4">
      <c r="A8" s="57" t="s">
        <v>684</v>
      </c>
      <c r="B8" s="57" t="s">
        <v>485</v>
      </c>
      <c r="C8" s="58">
        <v>39066</v>
      </c>
      <c r="D8" s="59" t="s">
        <v>812</v>
      </c>
    </row>
    <row r="9" spans="1:4">
      <c r="A9" s="57" t="s">
        <v>632</v>
      </c>
      <c r="B9" s="57" t="s">
        <v>633</v>
      </c>
      <c r="C9" s="58">
        <v>32829</v>
      </c>
      <c r="D9" s="59" t="s">
        <v>809</v>
      </c>
    </row>
    <row r="10" spans="1:4">
      <c r="A10" s="57" t="s">
        <v>570</v>
      </c>
      <c r="B10" s="57" t="s">
        <v>571</v>
      </c>
      <c r="C10" s="58">
        <v>34981</v>
      </c>
      <c r="D10" s="59" t="s">
        <v>809</v>
      </c>
    </row>
    <row r="11" spans="1:4">
      <c r="A11" s="57" t="s">
        <v>192</v>
      </c>
      <c r="B11" s="57" t="s">
        <v>193</v>
      </c>
      <c r="C11" s="58">
        <v>39166</v>
      </c>
      <c r="D11" s="59" t="s">
        <v>809</v>
      </c>
    </row>
    <row r="12" spans="1:4">
      <c r="A12" s="10" t="s">
        <v>818</v>
      </c>
      <c r="B12" s="10" t="s">
        <v>819</v>
      </c>
      <c r="C12" s="16">
        <v>36022</v>
      </c>
      <c r="D12" s="13" t="s">
        <v>817</v>
      </c>
    </row>
    <row r="13" spans="1:4">
      <c r="A13" s="57" t="s">
        <v>560</v>
      </c>
      <c r="B13" s="57" t="s">
        <v>561</v>
      </c>
      <c r="C13" s="58">
        <v>35707</v>
      </c>
      <c r="D13" s="59" t="s">
        <v>809</v>
      </c>
    </row>
    <row r="14" spans="1:4">
      <c r="A14" s="57" t="s">
        <v>22</v>
      </c>
      <c r="B14" s="57" t="s">
        <v>23</v>
      </c>
      <c r="C14" s="58">
        <v>36045</v>
      </c>
      <c r="D14" s="59" t="s">
        <v>809</v>
      </c>
    </row>
    <row r="15" spans="1:4">
      <c r="A15" s="57" t="s">
        <v>330</v>
      </c>
      <c r="B15" s="57" t="s">
        <v>331</v>
      </c>
      <c r="C15" s="58">
        <v>35224</v>
      </c>
      <c r="D15" s="59" t="s">
        <v>809</v>
      </c>
    </row>
    <row r="16" spans="1:4">
      <c r="A16" s="41" t="s">
        <v>786</v>
      </c>
      <c r="B16" s="41">
        <f>SUBTOTAL(103,Tabelle1315[Vorname])</f>
        <v>14</v>
      </c>
      <c r="C16" s="3"/>
      <c r="D16" s="6">
        <f>SUBTOTAL(103,Tabelle1315[Anmerkungen])</f>
        <v>14</v>
      </c>
    </row>
    <row r="18" spans="1:4" ht="16.5" thickBot="1">
      <c r="A18" s="11" t="s">
        <v>788</v>
      </c>
    </row>
    <row r="19" spans="1:4" ht="16.5" thickBot="1">
      <c r="A19" s="52" t="s">
        <v>0</v>
      </c>
      <c r="B19" s="52" t="s">
        <v>1</v>
      </c>
      <c r="C19" s="53" t="s">
        <v>5</v>
      </c>
      <c r="D19" s="54" t="s">
        <v>700</v>
      </c>
    </row>
    <row r="20" spans="1:4">
      <c r="A20" s="46" t="s">
        <v>31</v>
      </c>
      <c r="B20" s="46" t="s">
        <v>32</v>
      </c>
      <c r="C20" s="47">
        <v>35800</v>
      </c>
      <c r="D20" s="48" t="s">
        <v>807</v>
      </c>
    </row>
    <row r="21" spans="1:4">
      <c r="A21" s="46" t="s">
        <v>482</v>
      </c>
      <c r="B21" s="46" t="s">
        <v>32</v>
      </c>
      <c r="C21" s="47">
        <v>38230</v>
      </c>
      <c r="D21" s="48" t="s">
        <v>810</v>
      </c>
    </row>
    <row r="22" spans="1:4" ht="31.5">
      <c r="A22" s="46" t="s">
        <v>311</v>
      </c>
      <c r="B22" s="46" t="s">
        <v>245</v>
      </c>
      <c r="C22" s="47">
        <v>33024</v>
      </c>
      <c r="D22" s="48" t="s">
        <v>811</v>
      </c>
    </row>
    <row r="23" spans="1:4">
      <c r="A23" s="46" t="s">
        <v>218</v>
      </c>
      <c r="B23" s="46" t="s">
        <v>124</v>
      </c>
      <c r="C23" s="47">
        <v>36987</v>
      </c>
      <c r="D23" s="48" t="s">
        <v>807</v>
      </c>
    </row>
    <row r="24" spans="1:4">
      <c r="A24" s="46" t="s">
        <v>512</v>
      </c>
      <c r="B24" s="46" t="s">
        <v>513</v>
      </c>
      <c r="C24" s="47">
        <v>39339</v>
      </c>
      <c r="D24" s="48" t="s">
        <v>813</v>
      </c>
    </row>
    <row r="25" spans="1:4">
      <c r="A25" s="46" t="s">
        <v>188</v>
      </c>
      <c r="B25" s="46" t="s">
        <v>189</v>
      </c>
      <c r="C25" s="47">
        <v>35148</v>
      </c>
      <c r="D25" s="48" t="s">
        <v>814</v>
      </c>
    </row>
    <row r="27" spans="1:4" ht="16.5" thickBot="1">
      <c r="A27" s="11" t="s">
        <v>909</v>
      </c>
    </row>
    <row r="28" spans="1:4" ht="16.5" thickBot="1">
      <c r="A28" s="52" t="s">
        <v>0</v>
      </c>
      <c r="B28" s="52" t="s">
        <v>1</v>
      </c>
      <c r="C28" s="53" t="s">
        <v>5</v>
      </c>
      <c r="D28" s="54" t="s">
        <v>700</v>
      </c>
    </row>
    <row r="29" spans="1:4">
      <c r="A29" s="60" t="s">
        <v>603</v>
      </c>
      <c r="B29" s="60" t="s">
        <v>604</v>
      </c>
      <c r="C29" s="61">
        <v>36462</v>
      </c>
      <c r="D29" s="62" t="s">
        <v>808</v>
      </c>
    </row>
    <row r="30" spans="1:4">
      <c r="A30" s="60" t="s">
        <v>355</v>
      </c>
      <c r="B30" s="60" t="s">
        <v>356</v>
      </c>
      <c r="C30" s="61">
        <v>35604</v>
      </c>
      <c r="D30" s="62" t="s">
        <v>808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8262-DF63-4410-A2B0-41643F9824AE}">
  <sheetPr>
    <tabColor rgb="FF0070C0"/>
  </sheetPr>
  <dimension ref="A1:D22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B22" sqref="B22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4" t="s">
        <v>582</v>
      </c>
      <c r="B2" s="7" t="s">
        <v>583</v>
      </c>
      <c r="C2" s="8">
        <v>27317</v>
      </c>
      <c r="D2" s="9"/>
    </row>
    <row r="3" spans="1:4">
      <c r="A3" s="14" t="s">
        <v>429</v>
      </c>
      <c r="B3" s="15" t="s">
        <v>173</v>
      </c>
      <c r="C3" s="8">
        <v>26508</v>
      </c>
      <c r="D3" s="9"/>
    </row>
    <row r="4" spans="1:4">
      <c r="A4" s="14" t="s">
        <v>205</v>
      </c>
      <c r="B4" s="15" t="s">
        <v>206</v>
      </c>
      <c r="C4" s="8">
        <v>30407</v>
      </c>
      <c r="D4" s="9"/>
    </row>
    <row r="5" spans="1:4">
      <c r="A5" s="10" t="s">
        <v>155</v>
      </c>
      <c r="B5" s="7" t="s">
        <v>156</v>
      </c>
      <c r="C5" s="8">
        <v>28557</v>
      </c>
      <c r="D5" s="9"/>
    </row>
    <row r="6" spans="1:4">
      <c r="A6" s="10" t="s">
        <v>213</v>
      </c>
      <c r="B6" s="7" t="s">
        <v>214</v>
      </c>
      <c r="C6" s="8">
        <v>30408</v>
      </c>
      <c r="D6" s="9"/>
    </row>
    <row r="7" spans="1:4">
      <c r="A7" s="10" t="s">
        <v>619</v>
      </c>
      <c r="B7" s="7" t="s">
        <v>263</v>
      </c>
      <c r="C7" s="8">
        <v>29528</v>
      </c>
      <c r="D7" s="9"/>
    </row>
    <row r="8" spans="1:4">
      <c r="A8" s="10" t="s">
        <v>123</v>
      </c>
      <c r="B8" s="7" t="s">
        <v>124</v>
      </c>
      <c r="C8" s="8">
        <v>29634</v>
      </c>
      <c r="D8" s="9"/>
    </row>
    <row r="9" spans="1:4">
      <c r="A9" s="10" t="s">
        <v>172</v>
      </c>
      <c r="B9" s="7" t="s">
        <v>173</v>
      </c>
      <c r="C9" s="8">
        <v>28565</v>
      </c>
      <c r="D9" s="9"/>
    </row>
    <row r="10" spans="1:4">
      <c r="A10" s="10" t="s">
        <v>638</v>
      </c>
      <c r="B10" s="7" t="s">
        <v>639</v>
      </c>
      <c r="C10" s="8">
        <v>26258</v>
      </c>
      <c r="D10" s="9"/>
    </row>
    <row r="11" spans="1:4">
      <c r="A11" s="10" t="s">
        <v>71</v>
      </c>
      <c r="B11" s="7" t="s">
        <v>72</v>
      </c>
      <c r="C11" s="8">
        <v>28150</v>
      </c>
      <c r="D11" s="9"/>
    </row>
    <row r="12" spans="1:4">
      <c r="A12" s="10" t="s">
        <v>38</v>
      </c>
      <c r="B12" s="7" t="s">
        <v>39</v>
      </c>
      <c r="C12" s="8">
        <v>28133</v>
      </c>
      <c r="D12" s="9"/>
    </row>
    <row r="13" spans="1:4">
      <c r="A13" s="10" t="s">
        <v>262</v>
      </c>
      <c r="B13" s="7" t="s">
        <v>263</v>
      </c>
      <c r="C13" s="8">
        <v>28975</v>
      </c>
      <c r="D13" s="9"/>
    </row>
    <row r="14" spans="1:4">
      <c r="A14" s="11" t="s">
        <v>199</v>
      </c>
      <c r="B14" s="2" t="s">
        <v>200</v>
      </c>
      <c r="C14" s="8">
        <v>26752</v>
      </c>
      <c r="D14" s="9"/>
    </row>
    <row r="15" spans="1:4">
      <c r="A15" s="10" t="s">
        <v>288</v>
      </c>
      <c r="B15" s="7" t="s">
        <v>289</v>
      </c>
      <c r="C15" s="8">
        <v>32275</v>
      </c>
      <c r="D15" s="9"/>
    </row>
    <row r="16" spans="1:4">
      <c r="A16" s="10" t="s">
        <v>284</v>
      </c>
      <c r="B16" s="7" t="s">
        <v>285</v>
      </c>
      <c r="C16" s="8">
        <v>27892</v>
      </c>
      <c r="D16" s="9"/>
    </row>
    <row r="17" spans="1:4">
      <c r="A17" s="10" t="s">
        <v>325</v>
      </c>
      <c r="B17" s="7" t="s">
        <v>326</v>
      </c>
      <c r="C17" s="8">
        <v>29013</v>
      </c>
      <c r="D17" s="9"/>
    </row>
    <row r="18" spans="1:4">
      <c r="A18" s="10" t="s">
        <v>383</v>
      </c>
      <c r="B18" s="7" t="s">
        <v>626</v>
      </c>
      <c r="C18" s="8">
        <v>26978</v>
      </c>
      <c r="D18" s="9"/>
    </row>
    <row r="19" spans="1:4">
      <c r="A19" s="10" t="s">
        <v>447</v>
      </c>
      <c r="B19" s="7" t="s">
        <v>448</v>
      </c>
      <c r="C19" s="8">
        <v>25058</v>
      </c>
      <c r="D19" s="9"/>
    </row>
    <row r="20" spans="1:4">
      <c r="A20" s="10" t="s">
        <v>542</v>
      </c>
      <c r="B20" s="7" t="s">
        <v>156</v>
      </c>
      <c r="C20" s="8">
        <v>25836</v>
      </c>
      <c r="D20" s="9"/>
    </row>
    <row r="21" spans="1:4">
      <c r="A21" s="10" t="s">
        <v>412</v>
      </c>
      <c r="B21" s="7" t="s">
        <v>109</v>
      </c>
      <c r="C21" s="8">
        <v>29418</v>
      </c>
      <c r="D21" s="9"/>
    </row>
    <row r="22" spans="1:4">
      <c r="A22" s="41" t="s">
        <v>786</v>
      </c>
      <c r="B22" s="41">
        <f>SUBTOTAL(103,Tabelle1316[Vorname])</f>
        <v>20</v>
      </c>
      <c r="C22" s="3"/>
      <c r="D22" s="6">
        <f>SUBTOTAL(103,Tabelle1316[Anmerkungen])</f>
        <v>0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1ACCB-EB5B-4848-BE68-EDA57C68CCAE}">
  <sheetPr>
    <tabColor rgb="FF0070C0"/>
  </sheetPr>
  <dimension ref="A1:D15"/>
  <sheetViews>
    <sheetView zoomScaleNormal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15" sqref="A15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16384" width="11.42578125" style="2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351</v>
      </c>
      <c r="B2" s="10" t="s">
        <v>352</v>
      </c>
      <c r="C2" s="16">
        <v>39255</v>
      </c>
      <c r="D2" s="13"/>
    </row>
    <row r="3" spans="1:4">
      <c r="A3" s="10" t="s">
        <v>381</v>
      </c>
      <c r="B3" s="10" t="s">
        <v>926</v>
      </c>
      <c r="C3" s="16">
        <v>39268</v>
      </c>
      <c r="D3" s="13"/>
    </row>
    <row r="4" spans="1:4">
      <c r="A4" s="10" t="s">
        <v>91</v>
      </c>
      <c r="B4" s="10" t="s">
        <v>118</v>
      </c>
      <c r="C4" s="16">
        <v>39494</v>
      </c>
      <c r="D4" s="13"/>
    </row>
    <row r="5" spans="1:4">
      <c r="A5" s="10" t="s">
        <v>264</v>
      </c>
      <c r="B5" s="10" t="s">
        <v>265</v>
      </c>
      <c r="C5" s="16">
        <v>39203</v>
      </c>
      <c r="D5" s="13"/>
    </row>
    <row r="6" spans="1:4">
      <c r="A6" s="10" t="s">
        <v>202</v>
      </c>
      <c r="B6" s="10" t="s">
        <v>928</v>
      </c>
      <c r="C6" s="16">
        <v>39171</v>
      </c>
      <c r="D6" s="13"/>
    </row>
    <row r="7" spans="1:4">
      <c r="A7" s="10" t="s">
        <v>167</v>
      </c>
      <c r="B7" s="10" t="s">
        <v>241</v>
      </c>
      <c r="C7" s="16">
        <v>39559</v>
      </c>
      <c r="D7" s="13"/>
    </row>
    <row r="8" spans="1:4">
      <c r="A8" s="10" t="s">
        <v>346</v>
      </c>
      <c r="B8" s="10" t="s">
        <v>230</v>
      </c>
      <c r="C8" s="16">
        <v>39254</v>
      </c>
      <c r="D8" s="13"/>
    </row>
    <row r="9" spans="1:4">
      <c r="A9" s="10" t="s">
        <v>424</v>
      </c>
      <c r="B9" s="10" t="s">
        <v>352</v>
      </c>
      <c r="C9" s="16">
        <v>39290</v>
      </c>
      <c r="D9" s="13"/>
    </row>
    <row r="10" spans="1:4">
      <c r="A10" s="10" t="s">
        <v>419</v>
      </c>
      <c r="B10" s="10" t="s">
        <v>335</v>
      </c>
      <c r="C10" s="16">
        <v>39285</v>
      </c>
      <c r="D10" s="13"/>
    </row>
    <row r="11" spans="1:4">
      <c r="A11" s="10" t="s">
        <v>512</v>
      </c>
      <c r="B11" s="10" t="s">
        <v>513</v>
      </c>
      <c r="C11" s="16">
        <v>39339</v>
      </c>
      <c r="D11" s="13"/>
    </row>
    <row r="12" spans="1:4">
      <c r="A12" s="10" t="s">
        <v>125</v>
      </c>
      <c r="B12" s="10" t="s">
        <v>927</v>
      </c>
      <c r="C12" s="16">
        <v>39131</v>
      </c>
      <c r="D12" s="13"/>
    </row>
    <row r="13" spans="1:4">
      <c r="A13" s="10" t="s">
        <v>367</v>
      </c>
      <c r="B13" s="10" t="s">
        <v>368</v>
      </c>
      <c r="C13" s="16">
        <v>39627</v>
      </c>
      <c r="D13" s="13"/>
    </row>
    <row r="14" spans="1:4">
      <c r="A14" s="10" t="s">
        <v>929</v>
      </c>
      <c r="B14" s="10" t="s">
        <v>930</v>
      </c>
      <c r="C14" s="16">
        <v>38975</v>
      </c>
      <c r="D14" s="13"/>
    </row>
    <row r="15" spans="1:4">
      <c r="A15" s="41" t="s">
        <v>786</v>
      </c>
      <c r="B15" s="41">
        <f>SUBTOTAL(103,Tabelle13[Vorname])</f>
        <v>13</v>
      </c>
      <c r="C15" s="3"/>
      <c r="D15" s="6">
        <f>SUBTOTAL(103,Tabelle13[Anmerkungen])</f>
        <v>0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6D0B8-FD4B-431E-A615-41016B7CA781}">
  <sheetPr>
    <tabColor rgb="FF0070C0"/>
  </sheetPr>
  <dimension ref="A1:D23"/>
  <sheetViews>
    <sheetView workbookViewId="0">
      <selection activeCell="A17" sqref="A17"/>
    </sheetView>
  </sheetViews>
  <sheetFormatPr baseColWidth="10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</cols>
  <sheetData>
    <row r="1" spans="1:4">
      <c r="A1" s="1" t="s">
        <v>0</v>
      </c>
      <c r="B1" s="2" t="s">
        <v>1</v>
      </c>
      <c r="C1" s="3" t="s">
        <v>5</v>
      </c>
      <c r="D1" s="6" t="s">
        <v>700</v>
      </c>
    </row>
    <row r="2" spans="1:4">
      <c r="A2" s="10" t="s">
        <v>671</v>
      </c>
      <c r="B2" s="10" t="s">
        <v>86</v>
      </c>
      <c r="C2" s="16">
        <v>39790</v>
      </c>
      <c r="D2" s="13"/>
    </row>
    <row r="3" spans="1:4">
      <c r="A3" s="10" t="s">
        <v>574</v>
      </c>
      <c r="B3" s="10" t="s">
        <v>575</v>
      </c>
      <c r="C3" s="16">
        <v>39731</v>
      </c>
      <c r="D3" s="13"/>
    </row>
    <row r="4" spans="1:4">
      <c r="A4" s="10" t="s">
        <v>320</v>
      </c>
      <c r="B4" s="10" t="s">
        <v>321</v>
      </c>
      <c r="C4" s="16">
        <v>39968</v>
      </c>
      <c r="D4" s="13"/>
    </row>
    <row r="5" spans="1:4">
      <c r="A5" s="10" t="s">
        <v>470</v>
      </c>
      <c r="B5" s="10" t="s">
        <v>86</v>
      </c>
      <c r="C5" s="16">
        <v>40046</v>
      </c>
      <c r="D5" s="13"/>
    </row>
    <row r="6" spans="1:4">
      <c r="A6" s="10" t="s">
        <v>121</v>
      </c>
      <c r="B6" s="10" t="s">
        <v>122</v>
      </c>
      <c r="C6" s="16">
        <v>39861</v>
      </c>
      <c r="D6" s="13"/>
    </row>
    <row r="7" spans="1:4">
      <c r="A7" s="10" t="s">
        <v>442</v>
      </c>
      <c r="B7" s="10" t="s">
        <v>443</v>
      </c>
      <c r="C7" s="16">
        <v>39665</v>
      </c>
      <c r="D7" s="13"/>
    </row>
    <row r="8" spans="1:4">
      <c r="A8" s="10" t="s">
        <v>684</v>
      </c>
      <c r="B8" s="10" t="s">
        <v>485</v>
      </c>
      <c r="C8" s="16">
        <v>39066</v>
      </c>
      <c r="D8" s="13"/>
    </row>
    <row r="9" spans="1:4">
      <c r="A9" s="10" t="s">
        <v>594</v>
      </c>
      <c r="B9" s="10" t="s">
        <v>32</v>
      </c>
      <c r="C9" s="16">
        <v>39746</v>
      </c>
      <c r="D9" s="13"/>
    </row>
    <row r="10" spans="1:4">
      <c r="A10" s="10" t="s">
        <v>40</v>
      </c>
      <c r="B10" s="10" t="s">
        <v>41</v>
      </c>
      <c r="C10" s="16">
        <v>39456</v>
      </c>
      <c r="D10" s="13"/>
    </row>
    <row r="11" spans="1:4">
      <c r="A11" s="10" t="s">
        <v>77</v>
      </c>
      <c r="B11" s="10" t="s">
        <v>78</v>
      </c>
      <c r="C11" s="16">
        <v>39841</v>
      </c>
      <c r="D11" s="13"/>
    </row>
    <row r="12" spans="1:4">
      <c r="A12" s="10" t="s">
        <v>192</v>
      </c>
      <c r="B12" s="10" t="s">
        <v>193</v>
      </c>
      <c r="C12" s="16">
        <v>39166</v>
      </c>
      <c r="D12" s="13"/>
    </row>
    <row r="13" spans="1:4">
      <c r="A13" s="10" t="s">
        <v>370</v>
      </c>
      <c r="B13" s="10" t="s">
        <v>371</v>
      </c>
      <c r="C13" s="16">
        <v>39994</v>
      </c>
      <c r="D13" s="13"/>
    </row>
    <row r="14" spans="1:4">
      <c r="A14" s="10" t="s">
        <v>306</v>
      </c>
      <c r="B14" s="10" t="s">
        <v>327</v>
      </c>
      <c r="C14" s="16">
        <v>39606</v>
      </c>
      <c r="D14" s="13"/>
    </row>
    <row r="15" spans="1:4">
      <c r="A15" s="10" t="s">
        <v>607</v>
      </c>
      <c r="B15" s="10" t="s">
        <v>608</v>
      </c>
      <c r="C15" s="16">
        <v>39751</v>
      </c>
      <c r="D15" s="13"/>
    </row>
    <row r="16" spans="1:4">
      <c r="A16" s="10" t="s">
        <v>572</v>
      </c>
      <c r="B16" s="10" t="s">
        <v>339</v>
      </c>
      <c r="C16" s="16">
        <v>39731</v>
      </c>
      <c r="D16" s="13"/>
    </row>
    <row r="17" spans="1:4">
      <c r="A17" s="41" t="s">
        <v>786</v>
      </c>
      <c r="B17" s="41">
        <f>SUBTOTAL(103,Tabelle13112123[Vorname])</f>
        <v>15</v>
      </c>
      <c r="C17" s="3"/>
      <c r="D17" s="6">
        <f>SUBTOTAL(103,Tabelle13112123[Anmerkungen])</f>
        <v>0</v>
      </c>
    </row>
    <row r="18" spans="1:4">
      <c r="A18" s="10"/>
      <c r="B18" s="10"/>
      <c r="C18" s="16"/>
      <c r="D18" s="13"/>
    </row>
    <row r="20" spans="1:4" ht="16.5" thickBot="1">
      <c r="A20" s="11" t="s">
        <v>788</v>
      </c>
    </row>
    <row r="21" spans="1:4" ht="16.5" thickBot="1">
      <c r="A21" s="52" t="s">
        <v>0</v>
      </c>
      <c r="B21" s="52" t="s">
        <v>1</v>
      </c>
      <c r="C21" s="53" t="s">
        <v>5</v>
      </c>
      <c r="D21" s="54" t="s">
        <v>700</v>
      </c>
    </row>
    <row r="22" spans="1:4">
      <c r="A22" s="43" t="s">
        <v>60</v>
      </c>
      <c r="B22" s="43" t="s">
        <v>61</v>
      </c>
      <c r="C22" s="44">
        <v>39831</v>
      </c>
      <c r="D22" s="45"/>
    </row>
    <row r="23" spans="1:4">
      <c r="A23" s="46" t="s">
        <v>64</v>
      </c>
      <c r="B23" s="46" t="s">
        <v>65</v>
      </c>
      <c r="C23" s="47">
        <v>39832</v>
      </c>
      <c r="D23" s="48"/>
    </row>
  </sheetData>
  <pageMargins left="0.7" right="0.7" top="0.78740157499999996" bottom="0.78740157499999996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D2BF6-EA63-49E3-8A80-98A964C045ED}">
  <sheetPr>
    <tabColor rgb="FF0070C0"/>
  </sheetPr>
  <dimension ref="A1:E22"/>
  <sheetViews>
    <sheetView workbookViewId="0">
      <selection activeCell="C19" sqref="C19"/>
    </sheetView>
  </sheetViews>
  <sheetFormatPr baseColWidth="10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5" width="13" bestFit="1" customWidth="1"/>
  </cols>
  <sheetData>
    <row r="1" spans="1:5">
      <c r="A1" s="1" t="s">
        <v>0</v>
      </c>
      <c r="B1" s="2" t="s">
        <v>1</v>
      </c>
      <c r="C1" s="3" t="s">
        <v>5</v>
      </c>
      <c r="D1" s="6" t="s">
        <v>700</v>
      </c>
      <c r="E1" s="6" t="s">
        <v>827</v>
      </c>
    </row>
    <row r="2" spans="1:5">
      <c r="A2" s="83" t="s">
        <v>872</v>
      </c>
      <c r="B2" s="83" t="s">
        <v>198</v>
      </c>
      <c r="C2" s="16">
        <v>39170</v>
      </c>
      <c r="D2" s="13"/>
      <c r="E2" s="83" t="s">
        <v>792</v>
      </c>
    </row>
    <row r="3" spans="1:5">
      <c r="A3" s="83" t="s">
        <v>873</v>
      </c>
      <c r="B3" s="83" t="s">
        <v>869</v>
      </c>
      <c r="C3" s="16">
        <v>38919</v>
      </c>
      <c r="D3" s="13"/>
      <c r="E3" s="83" t="s">
        <v>793</v>
      </c>
    </row>
    <row r="4" spans="1:5">
      <c r="A4" s="83" t="s">
        <v>591</v>
      </c>
      <c r="B4" s="83" t="s">
        <v>32</v>
      </c>
      <c r="C4" s="16">
        <v>39743</v>
      </c>
      <c r="D4" s="13"/>
      <c r="E4" s="83" t="s">
        <v>791</v>
      </c>
    </row>
    <row r="5" spans="1:5">
      <c r="A5" s="83" t="s">
        <v>455</v>
      </c>
      <c r="B5" s="83" t="s">
        <v>866</v>
      </c>
      <c r="C5" s="16">
        <v>40038</v>
      </c>
      <c r="D5" s="13"/>
      <c r="E5" s="83" t="s">
        <v>789</v>
      </c>
    </row>
    <row r="6" spans="1:5">
      <c r="A6" s="83" t="s">
        <v>487</v>
      </c>
      <c r="B6" s="83" t="s">
        <v>488</v>
      </c>
      <c r="C6" s="16">
        <v>40058</v>
      </c>
      <c r="D6" s="13"/>
      <c r="E6" s="83" t="s">
        <v>793</v>
      </c>
    </row>
    <row r="7" spans="1:5">
      <c r="A7" s="83" t="s">
        <v>515</v>
      </c>
      <c r="B7" s="83" t="s">
        <v>516</v>
      </c>
      <c r="C7" s="16">
        <v>39706</v>
      </c>
      <c r="D7" s="13"/>
      <c r="E7" s="83" t="s">
        <v>874</v>
      </c>
    </row>
    <row r="8" spans="1:5">
      <c r="A8" s="83" t="s">
        <v>555</v>
      </c>
      <c r="B8" s="83" t="s">
        <v>645</v>
      </c>
      <c r="C8" s="16">
        <v>40088</v>
      </c>
      <c r="D8" s="13"/>
      <c r="E8" s="83" t="s">
        <v>875</v>
      </c>
    </row>
    <row r="9" spans="1:5">
      <c r="A9" s="83" t="s">
        <v>114</v>
      </c>
      <c r="B9" s="83" t="s">
        <v>115</v>
      </c>
      <c r="C9" s="16">
        <v>39856</v>
      </c>
      <c r="D9" s="13"/>
      <c r="E9" s="83" t="s">
        <v>791</v>
      </c>
    </row>
    <row r="10" spans="1:5">
      <c r="A10" s="83" t="s">
        <v>870</v>
      </c>
      <c r="B10" s="83" t="s">
        <v>867</v>
      </c>
      <c r="C10" s="16">
        <v>38902</v>
      </c>
      <c r="D10" s="13"/>
      <c r="E10" s="83" t="s">
        <v>789</v>
      </c>
    </row>
    <row r="11" spans="1:5">
      <c r="A11" s="83" t="s">
        <v>627</v>
      </c>
      <c r="B11" s="83" t="s">
        <v>628</v>
      </c>
      <c r="C11" s="16">
        <v>39397</v>
      </c>
      <c r="D11" s="13"/>
      <c r="E11" s="83" t="s">
        <v>789</v>
      </c>
    </row>
    <row r="12" spans="1:5">
      <c r="A12" s="83" t="s">
        <v>463</v>
      </c>
      <c r="B12" s="83" t="s">
        <v>868</v>
      </c>
      <c r="C12" s="17">
        <v>39797</v>
      </c>
      <c r="D12" s="13"/>
      <c r="E12" s="83" t="s">
        <v>789</v>
      </c>
    </row>
    <row r="13" spans="1:5">
      <c r="A13" s="83" t="s">
        <v>274</v>
      </c>
      <c r="B13" s="83" t="s">
        <v>230</v>
      </c>
      <c r="C13" s="16">
        <v>39939</v>
      </c>
      <c r="D13" s="13"/>
      <c r="E13" s="83" t="s">
        <v>792</v>
      </c>
    </row>
    <row r="14" spans="1:5">
      <c r="A14" s="83" t="s">
        <v>143</v>
      </c>
      <c r="B14" s="83" t="s">
        <v>144</v>
      </c>
      <c r="C14" s="16">
        <v>39871</v>
      </c>
      <c r="D14" s="13"/>
      <c r="E14" s="83" t="s">
        <v>790</v>
      </c>
    </row>
    <row r="15" spans="1:5">
      <c r="A15" s="83" t="s">
        <v>272</v>
      </c>
      <c r="B15" s="83" t="s">
        <v>273</v>
      </c>
      <c r="C15" s="16">
        <v>40304</v>
      </c>
      <c r="D15" s="13"/>
      <c r="E15" s="83" t="s">
        <v>792</v>
      </c>
    </row>
    <row r="16" spans="1:5">
      <c r="A16" s="83" t="s">
        <v>624</v>
      </c>
      <c r="B16" s="83" t="s">
        <v>625</v>
      </c>
      <c r="C16" s="16">
        <v>40125</v>
      </c>
      <c r="D16" s="13"/>
      <c r="E16" s="83" t="s">
        <v>792</v>
      </c>
    </row>
    <row r="17" spans="1:5">
      <c r="A17" s="83" t="s">
        <v>112</v>
      </c>
      <c r="B17" s="83" t="s">
        <v>113</v>
      </c>
      <c r="C17" s="16">
        <v>39124</v>
      </c>
      <c r="D17" s="13"/>
      <c r="E17" s="83" t="s">
        <v>790</v>
      </c>
    </row>
    <row r="18" spans="1:5">
      <c r="A18" s="83" t="s">
        <v>295</v>
      </c>
      <c r="B18" s="83" t="s">
        <v>296</v>
      </c>
      <c r="C18" s="16">
        <v>40312</v>
      </c>
      <c r="D18" s="13"/>
      <c r="E18" s="83" t="s">
        <v>789</v>
      </c>
    </row>
    <row r="19" spans="1:5">
      <c r="A19" s="83" t="s">
        <v>714</v>
      </c>
      <c r="B19" s="83" t="s">
        <v>715</v>
      </c>
      <c r="C19" s="16">
        <v>39944</v>
      </c>
      <c r="D19" s="13"/>
      <c r="E19" s="83" t="s">
        <v>793</v>
      </c>
    </row>
    <row r="20" spans="1:5">
      <c r="A20" s="83" t="s">
        <v>644</v>
      </c>
      <c r="B20" s="83" t="s">
        <v>645</v>
      </c>
      <c r="C20" s="16">
        <v>40142</v>
      </c>
      <c r="D20" s="13"/>
      <c r="E20" s="83" t="s">
        <v>793</v>
      </c>
    </row>
    <row r="21" spans="1:5">
      <c r="A21" s="83" t="s">
        <v>871</v>
      </c>
      <c r="B21" s="83" t="s">
        <v>339</v>
      </c>
      <c r="C21" s="16"/>
      <c r="D21" s="13"/>
      <c r="E21" s="83" t="s">
        <v>792</v>
      </c>
    </row>
    <row r="22" spans="1:5">
      <c r="A22" s="41" t="s">
        <v>786</v>
      </c>
      <c r="B22" s="41">
        <f>SUBTOTAL(103,Tabelle1311212324[Vorname])</f>
        <v>20</v>
      </c>
      <c r="C22" s="3"/>
      <c r="E22" s="55">
        <f>SUBTOTAL(103,Tabelle1311212324[Position])</f>
        <v>20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4A979-DE43-4406-9C9F-386B68A13046}">
  <sheetPr>
    <tabColor rgb="FF0070C0"/>
  </sheetPr>
  <dimension ref="A1:E13"/>
  <sheetViews>
    <sheetView workbookViewId="0">
      <selection activeCell="B12" sqref="B12"/>
    </sheetView>
  </sheetViews>
  <sheetFormatPr baseColWidth="10" defaultRowHeight="15.75"/>
  <cols>
    <col min="1" max="1" width="27.42578125" style="11" bestFit="1" customWidth="1"/>
    <col min="2" max="2" width="28.85546875" style="2" bestFit="1" customWidth="1"/>
    <col min="3" max="3" width="18.42578125" style="4" bestFit="1" customWidth="1"/>
    <col min="4" max="4" width="43.5703125" style="6" customWidth="1"/>
    <col min="5" max="5" width="47.85546875" customWidth="1"/>
  </cols>
  <sheetData>
    <row r="1" spans="1:5">
      <c r="A1" s="1" t="s">
        <v>0</v>
      </c>
      <c r="B1" s="2" t="s">
        <v>1</v>
      </c>
      <c r="C1" s="3" t="s">
        <v>5</v>
      </c>
      <c r="D1" s="6" t="s">
        <v>700</v>
      </c>
      <c r="E1" s="6" t="s">
        <v>827</v>
      </c>
    </row>
    <row r="2" spans="1:5">
      <c r="A2" s="10" t="s">
        <v>876</v>
      </c>
      <c r="B2" s="10" t="s">
        <v>877</v>
      </c>
      <c r="C2" s="16">
        <v>35662</v>
      </c>
      <c r="D2" s="13" t="s">
        <v>902</v>
      </c>
      <c r="E2" s="13" t="s">
        <v>895</v>
      </c>
    </row>
    <row r="3" spans="1:5">
      <c r="A3" s="10" t="s">
        <v>878</v>
      </c>
      <c r="B3" s="29" t="s">
        <v>879</v>
      </c>
      <c r="C3" s="17">
        <v>37020</v>
      </c>
      <c r="D3" s="13" t="s">
        <v>903</v>
      </c>
      <c r="E3" s="13" t="s">
        <v>895</v>
      </c>
    </row>
    <row r="4" spans="1:5">
      <c r="A4" s="10" t="s">
        <v>880</v>
      </c>
      <c r="B4" s="10" t="s">
        <v>881</v>
      </c>
      <c r="C4" s="16">
        <v>36846</v>
      </c>
      <c r="D4" s="13"/>
      <c r="E4" s="13" t="s">
        <v>896</v>
      </c>
    </row>
    <row r="5" spans="1:5">
      <c r="A5" s="10" t="s">
        <v>882</v>
      </c>
      <c r="B5" s="10" t="s">
        <v>883</v>
      </c>
      <c r="C5" s="16">
        <v>36390</v>
      </c>
      <c r="D5" s="13"/>
      <c r="E5" s="13" t="s">
        <v>896</v>
      </c>
    </row>
    <row r="6" spans="1:5">
      <c r="A6" s="10" t="s">
        <v>884</v>
      </c>
      <c r="B6" s="10" t="s">
        <v>885</v>
      </c>
      <c r="C6" s="16">
        <v>35378</v>
      </c>
      <c r="D6" s="13" t="s">
        <v>904</v>
      </c>
      <c r="E6" s="13" t="s">
        <v>897</v>
      </c>
    </row>
    <row r="7" spans="1:5">
      <c r="A7" s="10" t="s">
        <v>882</v>
      </c>
      <c r="B7" s="10" t="s">
        <v>886</v>
      </c>
      <c r="C7" s="16">
        <v>37117</v>
      </c>
      <c r="D7" s="13"/>
      <c r="E7" s="13" t="s">
        <v>897</v>
      </c>
    </row>
    <row r="8" spans="1:5">
      <c r="A8" s="10" t="s">
        <v>887</v>
      </c>
      <c r="B8" s="10" t="s">
        <v>450</v>
      </c>
      <c r="C8" s="16">
        <v>38702</v>
      </c>
      <c r="D8" s="13"/>
      <c r="E8" s="13" t="s">
        <v>898</v>
      </c>
    </row>
    <row r="9" spans="1:5">
      <c r="A9" s="10" t="s">
        <v>888</v>
      </c>
      <c r="B9" s="10" t="s">
        <v>889</v>
      </c>
      <c r="C9" s="16">
        <v>35132</v>
      </c>
      <c r="D9" s="13"/>
      <c r="E9" s="13" t="s">
        <v>899</v>
      </c>
    </row>
    <row r="10" spans="1:5">
      <c r="A10" s="10" t="s">
        <v>890</v>
      </c>
      <c r="B10" s="10" t="s">
        <v>891</v>
      </c>
      <c r="C10" s="16">
        <v>37191</v>
      </c>
      <c r="D10" s="13" t="s">
        <v>905</v>
      </c>
      <c r="E10" s="13" t="s">
        <v>900</v>
      </c>
    </row>
    <row r="11" spans="1:5">
      <c r="A11" s="10" t="s">
        <v>892</v>
      </c>
      <c r="B11" s="10" t="s">
        <v>893</v>
      </c>
      <c r="C11" s="16">
        <v>35221</v>
      </c>
      <c r="D11" s="13"/>
      <c r="E11" s="13" t="s">
        <v>900</v>
      </c>
    </row>
    <row r="12" spans="1:5">
      <c r="A12" s="10" t="s">
        <v>894</v>
      </c>
      <c r="B12" s="10" t="s">
        <v>357</v>
      </c>
      <c r="C12" s="16">
        <v>37048</v>
      </c>
      <c r="D12" s="13" t="s">
        <v>904</v>
      </c>
      <c r="E12" s="13" t="s">
        <v>901</v>
      </c>
    </row>
    <row r="13" spans="1:5">
      <c r="A13" s="41" t="s">
        <v>786</v>
      </c>
      <c r="B13" s="41">
        <f>SUBTOTAL(103,Tabelle131121232425[Vorname])</f>
        <v>11</v>
      </c>
      <c r="C13" s="3"/>
      <c r="E13" s="55">
        <f>SUBTOTAL(103,Tabelle131121232425[Position])</f>
        <v>11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49DB-8490-4061-842B-6AA03872761E}">
  <sheetPr>
    <tabColor rgb="FF00B050"/>
  </sheetPr>
  <dimension ref="A1:L173"/>
  <sheetViews>
    <sheetView zoomScaleNormal="100" workbookViewId="0">
      <pane xSplit="2" ySplit="1" topLeftCell="D116" activePane="bottomRight" state="frozen"/>
      <selection activeCell="A2" sqref="A2"/>
      <selection pane="topRight" activeCell="A2" sqref="A2"/>
      <selection pane="bottomLeft" activeCell="A2" sqref="A2"/>
      <selection pane="bottomRight" activeCell="I170" sqref="I170:I173"/>
    </sheetView>
  </sheetViews>
  <sheetFormatPr baseColWidth="10" defaultColWidth="11.42578125" defaultRowHeight="15.75"/>
  <cols>
    <col min="1" max="1" width="27.42578125" style="11" bestFit="1" customWidth="1"/>
    <col min="2" max="2" width="28.85546875" style="2" bestFit="1" customWidth="1"/>
    <col min="3" max="3" width="17.5703125" style="2" bestFit="1" customWidth="1"/>
    <col min="4" max="4" width="20.42578125" style="2" bestFit="1" customWidth="1"/>
    <col min="5" max="5" width="16.42578125" style="2" bestFit="1" customWidth="1"/>
    <col min="6" max="6" width="18.42578125" style="4" bestFit="1" customWidth="1"/>
    <col min="7" max="7" width="19.7109375" style="5" bestFit="1" customWidth="1"/>
    <col min="8" max="9" width="19.7109375" style="5" customWidth="1"/>
    <col min="10" max="10" width="18.42578125" style="5" customWidth="1"/>
    <col min="11" max="11" width="24.7109375" style="5" bestFit="1" customWidth="1"/>
    <col min="12" max="12" width="20" style="24" bestFit="1" customWidth="1"/>
    <col min="13" max="16384" width="11.42578125" style="2"/>
  </cols>
  <sheetData>
    <row r="1" spans="1:12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9" t="s">
        <v>5</v>
      </c>
      <c r="G1" s="20" t="s">
        <v>701</v>
      </c>
      <c r="H1" s="20" t="s">
        <v>702</v>
      </c>
      <c r="I1" s="20" t="s">
        <v>933</v>
      </c>
      <c r="J1" s="21" t="s">
        <v>703</v>
      </c>
      <c r="K1" s="21" t="s">
        <v>704</v>
      </c>
      <c r="L1" s="22" t="s">
        <v>705</v>
      </c>
    </row>
    <row r="2" spans="1:12">
      <c r="A2" s="10" t="s">
        <v>112</v>
      </c>
      <c r="B2" s="7" t="s">
        <v>113</v>
      </c>
      <c r="C2" s="7" t="s">
        <v>3</v>
      </c>
      <c r="D2" s="7" t="s">
        <v>15</v>
      </c>
      <c r="E2" s="7" t="s">
        <v>28</v>
      </c>
      <c r="F2" s="8">
        <v>39124</v>
      </c>
      <c r="G2" s="23">
        <f>YEAR(Tabelle117[[#This Row],[Geburtsdatum]])</f>
        <v>2007</v>
      </c>
      <c r="H2" s="23" t="s">
        <v>706</v>
      </c>
      <c r="I2" s="23" t="s">
        <v>934</v>
      </c>
      <c r="J2" s="5" t="s">
        <v>707</v>
      </c>
      <c r="K2" s="5" t="s">
        <v>707</v>
      </c>
      <c r="L2" s="24" t="s">
        <v>707</v>
      </c>
    </row>
    <row r="3" spans="1:12">
      <c r="A3" s="10" t="s">
        <v>119</v>
      </c>
      <c r="B3" s="7" t="s">
        <v>120</v>
      </c>
      <c r="C3" s="7" t="s">
        <v>3</v>
      </c>
      <c r="D3" s="7" t="s">
        <v>46</v>
      </c>
      <c r="E3" s="7" t="s">
        <v>25</v>
      </c>
      <c r="F3" s="8">
        <v>39129</v>
      </c>
      <c r="G3" s="23">
        <f>YEAR(Tabelle117[[#This Row],[Geburtsdatum]])</f>
        <v>2007</v>
      </c>
      <c r="H3" s="23" t="s">
        <v>706</v>
      </c>
      <c r="I3" s="23" t="s">
        <v>934</v>
      </c>
      <c r="J3" s="5" t="s">
        <v>194</v>
      </c>
      <c r="K3" s="5" t="s">
        <v>707</v>
      </c>
      <c r="L3" s="24" t="s">
        <v>194</v>
      </c>
    </row>
    <row r="4" spans="1:12">
      <c r="A4" s="10" t="s">
        <v>125</v>
      </c>
      <c r="B4" s="7" t="s">
        <v>126</v>
      </c>
      <c r="C4" s="7" t="s">
        <v>127</v>
      </c>
      <c r="D4" s="7" t="s">
        <v>128</v>
      </c>
      <c r="E4" s="7" t="s">
        <v>25</v>
      </c>
      <c r="F4" s="8">
        <v>39131</v>
      </c>
      <c r="G4" s="23">
        <f>YEAR(Tabelle117[[#This Row],[Geburtsdatum]])</f>
        <v>2007</v>
      </c>
      <c r="H4" s="23" t="s">
        <v>706</v>
      </c>
      <c r="I4" s="23" t="s">
        <v>934</v>
      </c>
      <c r="J4" s="5" t="s">
        <v>707</v>
      </c>
      <c r="K4" s="5" t="s">
        <v>707</v>
      </c>
      <c r="L4" s="24" t="s">
        <v>194</v>
      </c>
    </row>
    <row r="5" spans="1:12">
      <c r="A5" s="10" t="s">
        <v>192</v>
      </c>
      <c r="B5" s="7" t="s">
        <v>193</v>
      </c>
      <c r="C5" s="7" t="s">
        <v>24</v>
      </c>
      <c r="D5" s="7" t="s">
        <v>128</v>
      </c>
      <c r="E5" s="7" t="s">
        <v>25</v>
      </c>
      <c r="F5" s="8">
        <v>39166</v>
      </c>
      <c r="G5" s="23">
        <f>YEAR(Tabelle117[[#This Row],[Geburtsdatum]])</f>
        <v>2007</v>
      </c>
      <c r="H5" s="23" t="s">
        <v>706</v>
      </c>
      <c r="I5" s="23" t="s">
        <v>934</v>
      </c>
      <c r="J5" s="5" t="s">
        <v>707</v>
      </c>
      <c r="K5" s="5" t="s">
        <v>707</v>
      </c>
      <c r="L5" s="24" t="s">
        <v>194</v>
      </c>
    </row>
    <row r="6" spans="1:12">
      <c r="A6" s="10" t="s">
        <v>197</v>
      </c>
      <c r="B6" s="7" t="s">
        <v>198</v>
      </c>
      <c r="C6" s="7" t="s">
        <v>3</v>
      </c>
      <c r="D6" s="7" t="s">
        <v>15</v>
      </c>
      <c r="E6" s="7" t="s">
        <v>25</v>
      </c>
      <c r="F6" s="8">
        <v>39170</v>
      </c>
      <c r="G6" s="23">
        <f>YEAR(Tabelle117[[#This Row],[Geburtsdatum]])</f>
        <v>2007</v>
      </c>
      <c r="H6" s="23" t="s">
        <v>706</v>
      </c>
      <c r="I6" s="23" t="s">
        <v>934</v>
      </c>
      <c r="J6" s="5" t="s">
        <v>707</v>
      </c>
      <c r="K6" s="5" t="s">
        <v>707</v>
      </c>
      <c r="L6" s="24" t="s">
        <v>707</v>
      </c>
    </row>
    <row r="7" spans="1:12">
      <c r="A7" s="10" t="s">
        <v>202</v>
      </c>
      <c r="B7" s="7" t="s">
        <v>203</v>
      </c>
      <c r="C7" s="7" t="s">
        <v>24</v>
      </c>
      <c r="D7" s="7" t="s">
        <v>128</v>
      </c>
      <c r="E7" s="7" t="s">
        <v>25</v>
      </c>
      <c r="F7" s="8">
        <v>39171</v>
      </c>
      <c r="G7" s="23">
        <f>YEAR(Tabelle117[[#This Row],[Geburtsdatum]])</f>
        <v>2007</v>
      </c>
      <c r="H7" s="23" t="s">
        <v>706</v>
      </c>
      <c r="I7" s="23" t="s">
        <v>934</v>
      </c>
      <c r="J7" s="5" t="s">
        <v>707</v>
      </c>
      <c r="K7" s="5" t="s">
        <v>707</v>
      </c>
      <c r="L7" s="24" t="s">
        <v>194</v>
      </c>
    </row>
    <row r="8" spans="1:12">
      <c r="A8" s="10" t="s">
        <v>264</v>
      </c>
      <c r="B8" s="7" t="s">
        <v>265</v>
      </c>
      <c r="C8" s="7" t="s">
        <v>127</v>
      </c>
      <c r="D8" s="7" t="s">
        <v>128</v>
      </c>
      <c r="E8" s="7" t="s">
        <v>25</v>
      </c>
      <c r="F8" s="8">
        <v>39203</v>
      </c>
      <c r="G8" s="23">
        <f>YEAR(Tabelle117[[#This Row],[Geburtsdatum]])</f>
        <v>2007</v>
      </c>
      <c r="H8" s="23" t="s">
        <v>706</v>
      </c>
      <c r="I8" s="23" t="s">
        <v>934</v>
      </c>
      <c r="J8" s="5" t="s">
        <v>707</v>
      </c>
      <c r="K8" s="5" t="s">
        <v>707</v>
      </c>
      <c r="L8" s="24" t="s">
        <v>194</v>
      </c>
    </row>
    <row r="9" spans="1:12">
      <c r="A9" s="10" t="s">
        <v>307</v>
      </c>
      <c r="B9" s="7" t="s">
        <v>308</v>
      </c>
      <c r="C9" s="7" t="s">
        <v>3</v>
      </c>
      <c r="D9" s="7" t="s">
        <v>15</v>
      </c>
      <c r="E9" s="7" t="s">
        <v>25</v>
      </c>
      <c r="F9" s="8">
        <v>39228</v>
      </c>
      <c r="G9" s="23">
        <f>YEAR(Tabelle117[[#This Row],[Geburtsdatum]])</f>
        <v>2007</v>
      </c>
      <c r="H9" s="23" t="s">
        <v>706</v>
      </c>
      <c r="I9" s="23" t="s">
        <v>934</v>
      </c>
      <c r="J9" s="5" t="s">
        <v>194</v>
      </c>
      <c r="K9" s="5" t="s">
        <v>707</v>
      </c>
      <c r="L9" s="24" t="s">
        <v>707</v>
      </c>
    </row>
    <row r="10" spans="1:12">
      <c r="A10" s="10" t="s">
        <v>346</v>
      </c>
      <c r="B10" s="7" t="s">
        <v>230</v>
      </c>
      <c r="C10" s="7" t="s">
        <v>34</v>
      </c>
      <c r="D10" s="7" t="s">
        <v>128</v>
      </c>
      <c r="E10" s="7" t="s">
        <v>25</v>
      </c>
      <c r="F10" s="8">
        <v>39254</v>
      </c>
      <c r="G10" s="23">
        <f>YEAR(Tabelle117[[#This Row],[Geburtsdatum]])</f>
        <v>2007</v>
      </c>
      <c r="H10" s="23" t="s">
        <v>706</v>
      </c>
      <c r="I10" s="23" t="s">
        <v>934</v>
      </c>
      <c r="J10" s="5" t="s">
        <v>707</v>
      </c>
      <c r="K10" s="5" t="s">
        <v>707</v>
      </c>
      <c r="L10" s="24" t="s">
        <v>194</v>
      </c>
    </row>
    <row r="11" spans="1:12">
      <c r="A11" s="10" t="s">
        <v>351</v>
      </c>
      <c r="B11" s="7" t="s">
        <v>352</v>
      </c>
      <c r="C11" s="7" t="s">
        <v>37</v>
      </c>
      <c r="D11" s="7" t="s">
        <v>128</v>
      </c>
      <c r="E11" s="7" t="s">
        <v>25</v>
      </c>
      <c r="F11" s="8">
        <v>39255</v>
      </c>
      <c r="G11" s="23">
        <f>YEAR(Tabelle117[[#This Row],[Geburtsdatum]])</f>
        <v>2007</v>
      </c>
      <c r="H11" s="23" t="s">
        <v>706</v>
      </c>
      <c r="I11" s="23" t="s">
        <v>934</v>
      </c>
      <c r="J11" s="5" t="s">
        <v>707</v>
      </c>
      <c r="K11" s="5" t="s">
        <v>707</v>
      </c>
      <c r="L11" s="24" t="s">
        <v>194</v>
      </c>
    </row>
    <row r="12" spans="1:12">
      <c r="A12" s="10" t="s">
        <v>381</v>
      </c>
      <c r="B12" s="7" t="s">
        <v>382</v>
      </c>
      <c r="C12" s="7" t="s">
        <v>3</v>
      </c>
      <c r="D12" s="7" t="s">
        <v>128</v>
      </c>
      <c r="E12" s="7" t="s">
        <v>28</v>
      </c>
      <c r="F12" s="8">
        <v>39268</v>
      </c>
      <c r="G12" s="23">
        <f>YEAR(Tabelle117[[#This Row],[Geburtsdatum]])</f>
        <v>2007</v>
      </c>
      <c r="H12" s="23" t="s">
        <v>706</v>
      </c>
      <c r="I12" s="23" t="s">
        <v>934</v>
      </c>
      <c r="J12" s="5" t="s">
        <v>707</v>
      </c>
      <c r="K12" s="5" t="s">
        <v>707</v>
      </c>
      <c r="L12" s="24" t="s">
        <v>194</v>
      </c>
    </row>
    <row r="13" spans="1:12">
      <c r="A13" s="10" t="s">
        <v>419</v>
      </c>
      <c r="B13" s="7" t="s">
        <v>335</v>
      </c>
      <c r="C13" s="7" t="s">
        <v>34</v>
      </c>
      <c r="D13" s="7" t="s">
        <v>128</v>
      </c>
      <c r="E13" s="7" t="s">
        <v>25</v>
      </c>
      <c r="F13" s="8">
        <v>39285</v>
      </c>
      <c r="G13" s="23">
        <f>YEAR(Tabelle117[[#This Row],[Geburtsdatum]])</f>
        <v>2007</v>
      </c>
      <c r="H13" s="23" t="s">
        <v>706</v>
      </c>
      <c r="I13" s="23" t="s">
        <v>934</v>
      </c>
      <c r="J13" s="5" t="s">
        <v>707</v>
      </c>
      <c r="K13" s="5" t="s">
        <v>707</v>
      </c>
      <c r="L13" s="24" t="s">
        <v>194</v>
      </c>
    </row>
    <row r="14" spans="1:12">
      <c r="A14" s="10" t="s">
        <v>424</v>
      </c>
      <c r="B14" s="7" t="s">
        <v>352</v>
      </c>
      <c r="C14" s="7" t="s">
        <v>127</v>
      </c>
      <c r="D14" s="7" t="s">
        <v>128</v>
      </c>
      <c r="E14" s="7" t="s">
        <v>25</v>
      </c>
      <c r="F14" s="8">
        <v>39290</v>
      </c>
      <c r="G14" s="23">
        <f>YEAR(Tabelle117[[#This Row],[Geburtsdatum]])</f>
        <v>2007</v>
      </c>
      <c r="H14" s="23" t="s">
        <v>706</v>
      </c>
      <c r="I14" s="23" t="s">
        <v>934</v>
      </c>
      <c r="J14" s="5" t="s">
        <v>707</v>
      </c>
      <c r="K14" s="5" t="s">
        <v>707</v>
      </c>
      <c r="L14" s="24" t="s">
        <v>194</v>
      </c>
    </row>
    <row r="15" spans="1:12">
      <c r="A15" s="10" t="s">
        <v>505</v>
      </c>
      <c r="B15" s="7" t="s">
        <v>506</v>
      </c>
      <c r="C15" s="7" t="s">
        <v>3</v>
      </c>
      <c r="D15" s="7" t="s">
        <v>15</v>
      </c>
      <c r="E15" s="7" t="s">
        <v>25</v>
      </c>
      <c r="F15" s="8">
        <v>39336</v>
      </c>
      <c r="G15" s="23">
        <f>YEAR(Tabelle117[[#This Row],[Geburtsdatum]])</f>
        <v>2007</v>
      </c>
      <c r="H15" s="23" t="s">
        <v>706</v>
      </c>
      <c r="I15" s="23" t="s">
        <v>934</v>
      </c>
      <c r="J15" s="5" t="s">
        <v>707</v>
      </c>
      <c r="K15" s="5" t="s">
        <v>707</v>
      </c>
      <c r="L15" s="24" t="s">
        <v>707</v>
      </c>
    </row>
    <row r="16" spans="1:12">
      <c r="A16" s="10" t="s">
        <v>512</v>
      </c>
      <c r="B16" s="7" t="s">
        <v>513</v>
      </c>
      <c r="C16" s="7" t="s">
        <v>24</v>
      </c>
      <c r="D16" s="7" t="s">
        <v>128</v>
      </c>
      <c r="E16" s="7" t="s">
        <v>25</v>
      </c>
      <c r="F16" s="8">
        <v>39339</v>
      </c>
      <c r="G16" s="23">
        <f>YEAR(Tabelle117[[#This Row],[Geburtsdatum]])</f>
        <v>2007</v>
      </c>
      <c r="H16" s="23" t="s">
        <v>706</v>
      </c>
      <c r="I16" s="23" t="s">
        <v>934</v>
      </c>
      <c r="J16" s="5" t="s">
        <v>707</v>
      </c>
      <c r="K16" s="5" t="s">
        <v>707</v>
      </c>
      <c r="L16" s="24" t="s">
        <v>194</v>
      </c>
    </row>
    <row r="17" spans="1:12">
      <c r="A17" s="10" t="s">
        <v>627</v>
      </c>
      <c r="B17" s="7" t="s">
        <v>628</v>
      </c>
      <c r="C17" s="7" t="s">
        <v>3</v>
      </c>
      <c r="D17" s="7" t="s">
        <v>15</v>
      </c>
      <c r="E17" s="7" t="s">
        <v>25</v>
      </c>
      <c r="F17" s="8">
        <v>39397</v>
      </c>
      <c r="G17" s="23">
        <f>YEAR(Tabelle117[[#This Row],[Geburtsdatum]])</f>
        <v>2007</v>
      </c>
      <c r="H17" s="23" t="s">
        <v>706</v>
      </c>
      <c r="I17" s="23" t="s">
        <v>934</v>
      </c>
      <c r="J17" s="5" t="s">
        <v>707</v>
      </c>
      <c r="K17" s="5" t="s">
        <v>707</v>
      </c>
      <c r="L17" s="24" t="s">
        <v>707</v>
      </c>
    </row>
    <row r="18" spans="1:12">
      <c r="A18" s="10" t="s">
        <v>40</v>
      </c>
      <c r="B18" s="7" t="s">
        <v>41</v>
      </c>
      <c r="C18" s="7" t="s">
        <v>42</v>
      </c>
      <c r="D18" s="7" t="s">
        <v>15</v>
      </c>
      <c r="E18" s="7" t="s">
        <v>25</v>
      </c>
      <c r="F18" s="8">
        <v>39456</v>
      </c>
      <c r="G18" s="23">
        <f>YEAR(Tabelle117[[#This Row],[Geburtsdatum]])</f>
        <v>2008</v>
      </c>
      <c r="H18" s="23" t="s">
        <v>706</v>
      </c>
      <c r="I18" s="23" t="s">
        <v>934</v>
      </c>
      <c r="J18" s="5" t="s">
        <v>707</v>
      </c>
      <c r="K18" s="5" t="s">
        <v>707</v>
      </c>
      <c r="L18" s="24" t="s">
        <v>194</v>
      </c>
    </row>
    <row r="19" spans="1:12">
      <c r="A19" s="10" t="s">
        <v>91</v>
      </c>
      <c r="B19" s="7" t="s">
        <v>118</v>
      </c>
      <c r="C19" s="7" t="s">
        <v>42</v>
      </c>
      <c r="D19" s="7" t="s">
        <v>15</v>
      </c>
      <c r="E19" s="7" t="s">
        <v>25</v>
      </c>
      <c r="F19" s="8">
        <v>39494</v>
      </c>
      <c r="G19" s="23">
        <f>YEAR(Tabelle117[[#This Row],[Geburtsdatum]])</f>
        <v>2008</v>
      </c>
      <c r="H19" s="23" t="s">
        <v>706</v>
      </c>
      <c r="I19" s="23" t="s">
        <v>934</v>
      </c>
      <c r="J19" s="5" t="s">
        <v>707</v>
      </c>
      <c r="K19" s="5" t="s">
        <v>707</v>
      </c>
      <c r="L19" s="24" t="s">
        <v>194</v>
      </c>
    </row>
    <row r="20" spans="1:12">
      <c r="A20" s="10" t="s">
        <v>167</v>
      </c>
      <c r="B20" s="7" t="s">
        <v>241</v>
      </c>
      <c r="C20" s="7" t="s">
        <v>42</v>
      </c>
      <c r="D20" s="7" t="s">
        <v>15</v>
      </c>
      <c r="E20" s="7" t="s">
        <v>25</v>
      </c>
      <c r="F20" s="8">
        <v>39559</v>
      </c>
      <c r="G20" s="23">
        <f>YEAR(Tabelle117[[#This Row],[Geburtsdatum]])</f>
        <v>2008</v>
      </c>
      <c r="H20" s="23" t="s">
        <v>706</v>
      </c>
      <c r="I20" s="23" t="s">
        <v>934</v>
      </c>
      <c r="J20" s="5" t="s">
        <v>707</v>
      </c>
      <c r="K20" s="5" t="s">
        <v>707</v>
      </c>
      <c r="L20" s="24" t="s">
        <v>194</v>
      </c>
    </row>
    <row r="21" spans="1:12">
      <c r="A21" s="10" t="s">
        <v>282</v>
      </c>
      <c r="B21" s="7" t="s">
        <v>339</v>
      </c>
      <c r="C21" s="7" t="s">
        <v>3</v>
      </c>
      <c r="D21" s="7" t="s">
        <v>15</v>
      </c>
      <c r="E21" s="7" t="s">
        <v>25</v>
      </c>
      <c r="F21" s="8">
        <v>39591</v>
      </c>
      <c r="G21" s="23">
        <f>YEAR(Tabelle117[[#This Row],[Geburtsdatum]])</f>
        <v>2008</v>
      </c>
      <c r="H21" s="23" t="s">
        <v>706</v>
      </c>
      <c r="I21" s="23" t="s">
        <v>934</v>
      </c>
      <c r="J21" s="5" t="s">
        <v>194</v>
      </c>
      <c r="K21" s="5" t="s">
        <v>194</v>
      </c>
      <c r="L21" s="24" t="s">
        <v>707</v>
      </c>
    </row>
    <row r="22" spans="1:12">
      <c r="A22" s="10" t="s">
        <v>306</v>
      </c>
      <c r="B22" s="7" t="s">
        <v>327</v>
      </c>
      <c r="C22" s="7" t="s">
        <v>42</v>
      </c>
      <c r="D22" s="7" t="s">
        <v>15</v>
      </c>
      <c r="E22" s="7" t="s">
        <v>25</v>
      </c>
      <c r="F22" s="8">
        <v>39606</v>
      </c>
      <c r="G22" s="23">
        <f>YEAR(Tabelle117[[#This Row],[Geburtsdatum]])</f>
        <v>2008</v>
      </c>
      <c r="H22" s="23" t="s">
        <v>706</v>
      </c>
      <c r="I22" s="23" t="s">
        <v>934</v>
      </c>
      <c r="J22" s="5" t="s">
        <v>707</v>
      </c>
      <c r="K22" s="5" t="s">
        <v>707</v>
      </c>
      <c r="L22" s="24" t="s">
        <v>194</v>
      </c>
    </row>
    <row r="23" spans="1:12">
      <c r="A23" s="10" t="s">
        <v>367</v>
      </c>
      <c r="B23" s="7" t="s">
        <v>368</v>
      </c>
      <c r="C23" s="7" t="s">
        <v>42</v>
      </c>
      <c r="D23" s="7" t="s">
        <v>15</v>
      </c>
      <c r="E23" s="7" t="s">
        <v>25</v>
      </c>
      <c r="F23" s="8">
        <v>39627</v>
      </c>
      <c r="G23" s="23">
        <f>YEAR(Tabelle117[[#This Row],[Geburtsdatum]])</f>
        <v>2008</v>
      </c>
      <c r="H23" s="23" t="s">
        <v>706</v>
      </c>
      <c r="I23" s="23" t="s">
        <v>934</v>
      </c>
      <c r="J23" s="5" t="s">
        <v>707</v>
      </c>
      <c r="K23" s="5" t="s">
        <v>707</v>
      </c>
      <c r="L23" s="24" t="s">
        <v>194</v>
      </c>
    </row>
    <row r="24" spans="1:12">
      <c r="A24" s="10" t="s">
        <v>442</v>
      </c>
      <c r="B24" s="7" t="s">
        <v>443</v>
      </c>
      <c r="C24" s="7" t="s">
        <v>42</v>
      </c>
      <c r="D24" s="7" t="s">
        <v>15</v>
      </c>
      <c r="E24" s="7" t="s">
        <v>25</v>
      </c>
      <c r="F24" s="8">
        <v>39665</v>
      </c>
      <c r="G24" s="23">
        <f>YEAR(Tabelle117[[#This Row],[Geburtsdatum]])</f>
        <v>2008</v>
      </c>
      <c r="H24" s="23" t="s">
        <v>706</v>
      </c>
      <c r="I24" s="23" t="s">
        <v>934</v>
      </c>
      <c r="J24" s="5" t="s">
        <v>707</v>
      </c>
      <c r="K24" s="5" t="s">
        <v>707</v>
      </c>
      <c r="L24" s="24" t="s">
        <v>194</v>
      </c>
    </row>
    <row r="25" spans="1:12">
      <c r="A25" s="10" t="s">
        <v>515</v>
      </c>
      <c r="B25" s="7" t="s">
        <v>516</v>
      </c>
      <c r="C25" s="7" t="s">
        <v>3</v>
      </c>
      <c r="D25" s="7" t="s">
        <v>15</v>
      </c>
      <c r="E25" s="7" t="s">
        <v>25</v>
      </c>
      <c r="F25" s="8">
        <v>39706</v>
      </c>
      <c r="G25" s="23">
        <f>YEAR(Tabelle117[[#This Row],[Geburtsdatum]])</f>
        <v>2008</v>
      </c>
      <c r="H25" s="23" t="s">
        <v>706</v>
      </c>
      <c r="I25" s="23" t="s">
        <v>934</v>
      </c>
      <c r="J25" s="5" t="s">
        <v>707</v>
      </c>
      <c r="K25" s="5" t="s">
        <v>707</v>
      </c>
      <c r="L25" s="24" t="s">
        <v>707</v>
      </c>
    </row>
    <row r="26" spans="1:12">
      <c r="A26" s="10" t="s">
        <v>518</v>
      </c>
      <c r="B26" s="7" t="s">
        <v>519</v>
      </c>
      <c r="C26" s="7" t="s">
        <v>3</v>
      </c>
      <c r="D26" s="7" t="s">
        <v>520</v>
      </c>
      <c r="E26" s="7" t="s">
        <v>25</v>
      </c>
      <c r="F26" s="8">
        <v>39708</v>
      </c>
      <c r="G26" s="23">
        <f>YEAR(Tabelle117[[#This Row],[Geburtsdatum]])</f>
        <v>2008</v>
      </c>
      <c r="H26" s="23" t="s">
        <v>706</v>
      </c>
      <c r="I26" s="23" t="s">
        <v>934</v>
      </c>
      <c r="J26" s="5" t="s">
        <v>707</v>
      </c>
      <c r="K26" s="5" t="s">
        <v>707</v>
      </c>
      <c r="L26" s="24" t="s">
        <v>707</v>
      </c>
    </row>
    <row r="27" spans="1:12">
      <c r="A27" s="10" t="s">
        <v>574</v>
      </c>
      <c r="B27" s="7" t="s">
        <v>575</v>
      </c>
      <c r="C27" s="7" t="s">
        <v>42</v>
      </c>
      <c r="D27" s="7" t="s">
        <v>15</v>
      </c>
      <c r="E27" s="7" t="s">
        <v>25</v>
      </c>
      <c r="F27" s="8">
        <v>39731</v>
      </c>
      <c r="G27" s="23">
        <f>YEAR(Tabelle117[[#This Row],[Geburtsdatum]])</f>
        <v>2008</v>
      </c>
      <c r="H27" s="23" t="s">
        <v>706</v>
      </c>
      <c r="I27" s="23" t="s">
        <v>934</v>
      </c>
      <c r="J27" s="5" t="s">
        <v>707</v>
      </c>
      <c r="K27" s="5" t="s">
        <v>707</v>
      </c>
      <c r="L27" s="24" t="s">
        <v>194</v>
      </c>
    </row>
    <row r="28" spans="1:12">
      <c r="A28" s="10" t="s">
        <v>572</v>
      </c>
      <c r="B28" s="7" t="s">
        <v>339</v>
      </c>
      <c r="C28" s="7" t="s">
        <v>42</v>
      </c>
      <c r="D28" s="7" t="s">
        <v>15</v>
      </c>
      <c r="E28" s="7" t="s">
        <v>25</v>
      </c>
      <c r="F28" s="8">
        <v>39731</v>
      </c>
      <c r="G28" s="23">
        <f>YEAR(Tabelle117[[#This Row],[Geburtsdatum]])</f>
        <v>2008</v>
      </c>
      <c r="H28" s="23" t="s">
        <v>706</v>
      </c>
      <c r="I28" s="23" t="s">
        <v>934</v>
      </c>
      <c r="J28" s="5" t="s">
        <v>707</v>
      </c>
      <c r="K28" s="5" t="s">
        <v>707</v>
      </c>
      <c r="L28" s="24" t="s">
        <v>707</v>
      </c>
    </row>
    <row r="29" spans="1:12">
      <c r="A29" s="10" t="s">
        <v>591</v>
      </c>
      <c r="B29" s="7" t="s">
        <v>32</v>
      </c>
      <c r="C29" s="7" t="s">
        <v>3</v>
      </c>
      <c r="D29" s="7" t="s">
        <v>15</v>
      </c>
      <c r="E29" s="7" t="s">
        <v>25</v>
      </c>
      <c r="F29" s="8">
        <v>39743</v>
      </c>
      <c r="G29" s="23">
        <f>YEAR(Tabelle117[[#This Row],[Geburtsdatum]])</f>
        <v>2008</v>
      </c>
      <c r="H29" s="23" t="s">
        <v>706</v>
      </c>
      <c r="I29" s="23" t="s">
        <v>934</v>
      </c>
      <c r="J29" s="5" t="s">
        <v>707</v>
      </c>
      <c r="K29" s="5" t="s">
        <v>707</v>
      </c>
      <c r="L29" s="24" t="s">
        <v>707</v>
      </c>
    </row>
    <row r="30" spans="1:12">
      <c r="A30" s="10" t="s">
        <v>594</v>
      </c>
      <c r="B30" s="7" t="s">
        <v>32</v>
      </c>
      <c r="C30" s="7" t="s">
        <v>42</v>
      </c>
      <c r="D30" s="7" t="s">
        <v>15</v>
      </c>
      <c r="E30" s="7" t="s">
        <v>25</v>
      </c>
      <c r="F30" s="8">
        <v>39746</v>
      </c>
      <c r="G30" s="23">
        <f>YEAR(Tabelle117[[#This Row],[Geburtsdatum]])</f>
        <v>2008</v>
      </c>
      <c r="H30" s="23" t="s">
        <v>706</v>
      </c>
      <c r="I30" s="23" t="s">
        <v>934</v>
      </c>
      <c r="J30" s="5" t="s">
        <v>707</v>
      </c>
      <c r="K30" s="5" t="s">
        <v>707</v>
      </c>
      <c r="L30" s="24" t="s">
        <v>194</v>
      </c>
    </row>
    <row r="31" spans="1:12">
      <c r="A31" s="10" t="s">
        <v>595</v>
      </c>
      <c r="B31" s="7" t="s">
        <v>596</v>
      </c>
      <c r="C31" s="7" t="s">
        <v>3</v>
      </c>
      <c r="D31" s="7" t="s">
        <v>15</v>
      </c>
      <c r="E31" s="7" t="s">
        <v>28</v>
      </c>
      <c r="F31" s="8">
        <v>39748</v>
      </c>
      <c r="G31" s="23">
        <f>YEAR(Tabelle117[[#This Row],[Geburtsdatum]])</f>
        <v>2008</v>
      </c>
      <c r="H31" s="23" t="s">
        <v>706</v>
      </c>
      <c r="I31" s="23" t="s">
        <v>934</v>
      </c>
      <c r="J31" s="5" t="s">
        <v>707</v>
      </c>
      <c r="K31" s="5" t="s">
        <v>707</v>
      </c>
      <c r="L31" s="24" t="s">
        <v>707</v>
      </c>
    </row>
    <row r="32" spans="1:12">
      <c r="A32" s="10" t="s">
        <v>607</v>
      </c>
      <c r="B32" s="7" t="s">
        <v>608</v>
      </c>
      <c r="C32" s="7" t="s">
        <v>42</v>
      </c>
      <c r="D32" s="7" t="s">
        <v>15</v>
      </c>
      <c r="E32" s="7" t="s">
        <v>25</v>
      </c>
      <c r="F32" s="8">
        <v>39751</v>
      </c>
      <c r="G32" s="23">
        <f>YEAR(Tabelle117[[#This Row],[Geburtsdatum]])</f>
        <v>2008</v>
      </c>
      <c r="H32" s="23" t="s">
        <v>706</v>
      </c>
      <c r="I32" s="23" t="s">
        <v>934</v>
      </c>
      <c r="J32" s="5" t="s">
        <v>707</v>
      </c>
      <c r="K32" s="5" t="s">
        <v>707</v>
      </c>
      <c r="L32" s="24" t="s">
        <v>194</v>
      </c>
    </row>
    <row r="33" spans="1:12">
      <c r="A33" s="10" t="s">
        <v>635</v>
      </c>
      <c r="B33" s="7" t="s">
        <v>636</v>
      </c>
      <c r="C33" s="7" t="s">
        <v>3</v>
      </c>
      <c r="D33" s="7" t="s">
        <v>637</v>
      </c>
      <c r="E33" s="7" t="s">
        <v>25</v>
      </c>
      <c r="F33" s="8">
        <v>39772</v>
      </c>
      <c r="G33" s="23">
        <f>YEAR(Tabelle117[[#This Row],[Geburtsdatum]])</f>
        <v>2008</v>
      </c>
      <c r="H33" s="23" t="s">
        <v>706</v>
      </c>
      <c r="I33" s="23" t="s">
        <v>934</v>
      </c>
      <c r="J33" s="5" t="s">
        <v>707</v>
      </c>
      <c r="K33" s="5" t="s">
        <v>707</v>
      </c>
      <c r="L33" s="24" t="s">
        <v>707</v>
      </c>
    </row>
    <row r="34" spans="1:12">
      <c r="A34" s="10" t="s">
        <v>671</v>
      </c>
      <c r="B34" s="7" t="s">
        <v>86</v>
      </c>
      <c r="C34" s="7" t="s">
        <v>42</v>
      </c>
      <c r="D34" s="7" t="s">
        <v>15</v>
      </c>
      <c r="E34" s="7" t="s">
        <v>25</v>
      </c>
      <c r="F34" s="8">
        <v>39790</v>
      </c>
      <c r="G34" s="23">
        <f>YEAR(Tabelle117[[#This Row],[Geburtsdatum]])</f>
        <v>2008</v>
      </c>
      <c r="H34" s="23" t="s">
        <v>706</v>
      </c>
      <c r="I34" s="23" t="s">
        <v>934</v>
      </c>
      <c r="J34" s="5" t="s">
        <v>707</v>
      </c>
      <c r="K34" s="5" t="s">
        <v>707</v>
      </c>
      <c r="L34" s="24" t="s">
        <v>194</v>
      </c>
    </row>
    <row r="35" spans="1:12">
      <c r="A35" s="10" t="s">
        <v>708</v>
      </c>
      <c r="B35" s="7" t="s">
        <v>709</v>
      </c>
      <c r="C35" s="7" t="s">
        <v>42</v>
      </c>
      <c r="D35" s="7" t="s">
        <v>15</v>
      </c>
      <c r="E35" s="7" t="s">
        <v>25</v>
      </c>
      <c r="F35" s="8">
        <v>39790</v>
      </c>
      <c r="G35" s="23">
        <f>YEAR(Tabelle117[[#This Row],[Geburtsdatum]])</f>
        <v>2008</v>
      </c>
      <c r="H35" s="23" t="s">
        <v>706</v>
      </c>
      <c r="I35" s="23" t="s">
        <v>934</v>
      </c>
      <c r="J35" s="5" t="s">
        <v>707</v>
      </c>
      <c r="K35" s="5" t="s">
        <v>707</v>
      </c>
      <c r="L35" s="24" t="s">
        <v>194</v>
      </c>
    </row>
    <row r="36" spans="1:12">
      <c r="A36" s="10" t="s">
        <v>463</v>
      </c>
      <c r="B36" s="7" t="s">
        <v>683</v>
      </c>
      <c r="C36" s="7" t="s">
        <v>3</v>
      </c>
      <c r="D36" s="7" t="s">
        <v>15</v>
      </c>
      <c r="E36" s="7" t="s">
        <v>28</v>
      </c>
      <c r="F36" s="8">
        <v>39797</v>
      </c>
      <c r="G36" s="23">
        <f>YEAR(Tabelle117[[#This Row],[Geburtsdatum]])</f>
        <v>2008</v>
      </c>
      <c r="H36" s="23" t="s">
        <v>706</v>
      </c>
      <c r="I36" s="23" t="s">
        <v>934</v>
      </c>
      <c r="J36" s="5" t="s">
        <v>707</v>
      </c>
      <c r="K36" s="5" t="s">
        <v>707</v>
      </c>
      <c r="L36" s="24" t="s">
        <v>707</v>
      </c>
    </row>
    <row r="37" spans="1:12">
      <c r="A37" s="10" t="s">
        <v>60</v>
      </c>
      <c r="B37" s="7" t="s">
        <v>61</v>
      </c>
      <c r="C37" s="7" t="s">
        <v>42</v>
      </c>
      <c r="D37" s="7" t="s">
        <v>15</v>
      </c>
      <c r="E37" s="7" t="s">
        <v>25</v>
      </c>
      <c r="F37" s="8">
        <v>39831</v>
      </c>
      <c r="G37" s="23">
        <f>YEAR(Tabelle117[[#This Row],[Geburtsdatum]])</f>
        <v>2009</v>
      </c>
      <c r="H37" s="23" t="s">
        <v>712</v>
      </c>
      <c r="I37" s="23" t="s">
        <v>934</v>
      </c>
      <c r="J37" s="5" t="s">
        <v>707</v>
      </c>
      <c r="K37" s="5" t="s">
        <v>707</v>
      </c>
      <c r="L37" s="24" t="s">
        <v>194</v>
      </c>
    </row>
    <row r="38" spans="1:12">
      <c r="A38" s="10" t="s">
        <v>64</v>
      </c>
      <c r="B38" s="7" t="s">
        <v>65</v>
      </c>
      <c r="C38" s="7" t="s">
        <v>42</v>
      </c>
      <c r="D38" s="7" t="s">
        <v>15</v>
      </c>
      <c r="E38" s="7" t="s">
        <v>25</v>
      </c>
      <c r="F38" s="8">
        <v>39832</v>
      </c>
      <c r="G38" s="23">
        <f>YEAR(Tabelle117[[#This Row],[Geburtsdatum]])</f>
        <v>2009</v>
      </c>
      <c r="H38" s="23" t="s">
        <v>712</v>
      </c>
      <c r="I38" s="23" t="s">
        <v>934</v>
      </c>
      <c r="J38" s="5" t="s">
        <v>194</v>
      </c>
      <c r="K38" s="5" t="s">
        <v>707</v>
      </c>
      <c r="L38" s="24" t="s">
        <v>194</v>
      </c>
    </row>
    <row r="39" spans="1:12">
      <c r="A39" s="10" t="s">
        <v>77</v>
      </c>
      <c r="B39" s="7" t="s">
        <v>78</v>
      </c>
      <c r="C39" s="7" t="s">
        <v>42</v>
      </c>
      <c r="D39" s="7" t="s">
        <v>15</v>
      </c>
      <c r="E39" s="7" t="s">
        <v>25</v>
      </c>
      <c r="F39" s="8">
        <v>39841</v>
      </c>
      <c r="G39" s="23">
        <f>YEAR(Tabelle117[[#This Row],[Geburtsdatum]])</f>
        <v>2009</v>
      </c>
      <c r="H39" s="23" t="s">
        <v>712</v>
      </c>
      <c r="I39" s="23" t="s">
        <v>934</v>
      </c>
      <c r="J39" s="5" t="s">
        <v>707</v>
      </c>
      <c r="K39" s="5" t="s">
        <v>707</v>
      </c>
      <c r="L39" s="24" t="s">
        <v>194</v>
      </c>
    </row>
    <row r="40" spans="1:12">
      <c r="A40" s="10" t="s">
        <v>114</v>
      </c>
      <c r="B40" s="7" t="s">
        <v>115</v>
      </c>
      <c r="C40" s="7" t="s">
        <v>3</v>
      </c>
      <c r="D40" s="7" t="s">
        <v>15</v>
      </c>
      <c r="E40" s="7" t="s">
        <v>25</v>
      </c>
      <c r="F40" s="8">
        <v>39856</v>
      </c>
      <c r="G40" s="23">
        <f>YEAR(Tabelle117[[#This Row],[Geburtsdatum]])</f>
        <v>2009</v>
      </c>
      <c r="H40" s="23" t="s">
        <v>712</v>
      </c>
      <c r="I40" s="23" t="s">
        <v>934</v>
      </c>
      <c r="J40" s="5" t="s">
        <v>707</v>
      </c>
      <c r="K40" s="5" t="s">
        <v>707</v>
      </c>
      <c r="L40" s="24" t="s">
        <v>707</v>
      </c>
    </row>
    <row r="41" spans="1:12">
      <c r="A41" s="10" t="s">
        <v>121</v>
      </c>
      <c r="B41" s="7" t="s">
        <v>122</v>
      </c>
      <c r="C41" s="7" t="s">
        <v>42</v>
      </c>
      <c r="D41" s="7" t="s">
        <v>15</v>
      </c>
      <c r="E41" s="7" t="s">
        <v>28</v>
      </c>
      <c r="F41" s="8">
        <v>39861</v>
      </c>
      <c r="G41" s="23">
        <f>YEAR(Tabelle117[[#This Row],[Geburtsdatum]])</f>
        <v>2009</v>
      </c>
      <c r="H41" s="23" t="s">
        <v>712</v>
      </c>
      <c r="I41" s="23" t="s">
        <v>934</v>
      </c>
      <c r="J41" s="5" t="s">
        <v>707</v>
      </c>
      <c r="K41" s="5" t="s">
        <v>707</v>
      </c>
      <c r="L41" s="24" t="s">
        <v>194</v>
      </c>
    </row>
    <row r="42" spans="1:12">
      <c r="A42" s="10" t="s">
        <v>143</v>
      </c>
      <c r="B42" s="7" t="s">
        <v>144</v>
      </c>
      <c r="C42" s="7" t="s">
        <v>3</v>
      </c>
      <c r="D42" s="7" t="s">
        <v>15</v>
      </c>
      <c r="E42" s="7" t="s">
        <v>25</v>
      </c>
      <c r="F42" s="8">
        <v>39871</v>
      </c>
      <c r="G42" s="23">
        <f>YEAR(Tabelle117[[#This Row],[Geburtsdatum]])</f>
        <v>2009</v>
      </c>
      <c r="H42" s="23" t="s">
        <v>712</v>
      </c>
      <c r="I42" s="23" t="s">
        <v>934</v>
      </c>
      <c r="J42" s="5" t="s">
        <v>707</v>
      </c>
      <c r="K42" s="5" t="s">
        <v>707</v>
      </c>
      <c r="L42" s="24" t="s">
        <v>707</v>
      </c>
    </row>
    <row r="43" spans="1:12">
      <c r="A43" s="10" t="s">
        <v>244</v>
      </c>
      <c r="B43" s="7" t="s">
        <v>245</v>
      </c>
      <c r="C43" s="7" t="s">
        <v>3</v>
      </c>
      <c r="D43" s="7" t="s">
        <v>15</v>
      </c>
      <c r="E43" s="7" t="s">
        <v>25</v>
      </c>
      <c r="F43" s="8">
        <v>39925</v>
      </c>
      <c r="G43" s="23">
        <f>YEAR(Tabelle117[[#This Row],[Geburtsdatum]])</f>
        <v>2009</v>
      </c>
      <c r="H43" s="23" t="s">
        <v>712</v>
      </c>
      <c r="I43" s="23" t="s">
        <v>934</v>
      </c>
      <c r="J43" s="5" t="s">
        <v>194</v>
      </c>
      <c r="K43" s="5" t="s">
        <v>713</v>
      </c>
      <c r="L43" s="24" t="s">
        <v>194</v>
      </c>
    </row>
    <row r="44" spans="1:12">
      <c r="A44" s="10" t="s">
        <v>274</v>
      </c>
      <c r="B44" s="7" t="s">
        <v>230</v>
      </c>
      <c r="C44" s="7" t="s">
        <v>3</v>
      </c>
      <c r="D44" s="7" t="s">
        <v>15</v>
      </c>
      <c r="E44" s="7" t="s">
        <v>28</v>
      </c>
      <c r="F44" s="8">
        <v>39939</v>
      </c>
      <c r="G44" s="23">
        <f>YEAR(Tabelle117[[#This Row],[Geburtsdatum]])</f>
        <v>2009</v>
      </c>
      <c r="H44" s="23" t="s">
        <v>712</v>
      </c>
      <c r="I44" s="23" t="s">
        <v>934</v>
      </c>
      <c r="J44" s="5" t="s">
        <v>707</v>
      </c>
      <c r="K44" s="5" t="s">
        <v>707</v>
      </c>
      <c r="L44" s="24" t="s">
        <v>707</v>
      </c>
    </row>
    <row r="45" spans="1:12">
      <c r="A45" s="10" t="s">
        <v>714</v>
      </c>
      <c r="B45" s="7" t="s">
        <v>715</v>
      </c>
      <c r="C45" s="7" t="s">
        <v>3</v>
      </c>
      <c r="D45" s="7" t="s">
        <v>15</v>
      </c>
      <c r="E45" s="7" t="s">
        <v>25</v>
      </c>
      <c r="F45" s="8">
        <v>39944</v>
      </c>
      <c r="G45" s="23">
        <f>YEAR(Tabelle117[[#This Row],[Geburtsdatum]])</f>
        <v>2009</v>
      </c>
      <c r="H45" s="23" t="s">
        <v>712</v>
      </c>
      <c r="I45" s="23" t="s">
        <v>934</v>
      </c>
      <c r="J45" s="5" t="s">
        <v>194</v>
      </c>
      <c r="K45" s="5" t="s">
        <v>194</v>
      </c>
      <c r="L45" s="24" t="s">
        <v>707</v>
      </c>
    </row>
    <row r="46" spans="1:12">
      <c r="A46" s="10" t="s">
        <v>320</v>
      </c>
      <c r="B46" s="7" t="s">
        <v>321</v>
      </c>
      <c r="C46" s="7" t="s">
        <v>42</v>
      </c>
      <c r="D46" s="7" t="s">
        <v>322</v>
      </c>
      <c r="E46" s="7" t="s">
        <v>25</v>
      </c>
      <c r="F46" s="8">
        <v>39968</v>
      </c>
      <c r="G46" s="23">
        <f>YEAR(Tabelle117[[#This Row],[Geburtsdatum]])</f>
        <v>2009</v>
      </c>
      <c r="H46" s="23" t="s">
        <v>712</v>
      </c>
      <c r="I46" s="23" t="s">
        <v>934</v>
      </c>
      <c r="J46" s="5" t="s">
        <v>707</v>
      </c>
      <c r="K46" s="5" t="s">
        <v>707</v>
      </c>
      <c r="L46" s="24" t="s">
        <v>194</v>
      </c>
    </row>
    <row r="47" spans="1:12">
      <c r="A47" s="10" t="s">
        <v>370</v>
      </c>
      <c r="B47" s="7" t="s">
        <v>371</v>
      </c>
      <c r="C47" s="7" t="s">
        <v>42</v>
      </c>
      <c r="D47" s="7" t="s">
        <v>15</v>
      </c>
      <c r="E47" s="7" t="s">
        <v>25</v>
      </c>
      <c r="F47" s="8">
        <v>39994</v>
      </c>
      <c r="G47" s="23">
        <f>YEAR(Tabelle117[[#This Row],[Geburtsdatum]])</f>
        <v>2009</v>
      </c>
      <c r="H47" s="23" t="s">
        <v>712</v>
      </c>
      <c r="I47" s="23" t="s">
        <v>934</v>
      </c>
      <c r="J47" s="5" t="s">
        <v>707</v>
      </c>
      <c r="K47" s="5" t="s">
        <v>707</v>
      </c>
      <c r="L47" s="24" t="s">
        <v>194</v>
      </c>
    </row>
    <row r="48" spans="1:12">
      <c r="A48" s="10" t="s">
        <v>391</v>
      </c>
      <c r="B48" s="7" t="s">
        <v>392</v>
      </c>
      <c r="C48" s="7" t="s">
        <v>3</v>
      </c>
      <c r="D48" s="7" t="s">
        <v>142</v>
      </c>
      <c r="E48" s="7" t="s">
        <v>25</v>
      </c>
      <c r="F48" s="8">
        <v>40002</v>
      </c>
      <c r="G48" s="23">
        <f>YEAR(Tabelle117[[#This Row],[Geburtsdatum]])</f>
        <v>2009</v>
      </c>
      <c r="H48" s="23" t="s">
        <v>712</v>
      </c>
      <c r="I48" s="23" t="s">
        <v>934</v>
      </c>
      <c r="J48" s="5" t="s">
        <v>707</v>
      </c>
      <c r="K48" s="5" t="s">
        <v>707</v>
      </c>
      <c r="L48" s="24" t="s">
        <v>707</v>
      </c>
    </row>
    <row r="49" spans="1:12">
      <c r="A49" s="10" t="s">
        <v>455</v>
      </c>
      <c r="B49" s="7" t="s">
        <v>456</v>
      </c>
      <c r="C49" s="7" t="s">
        <v>3</v>
      </c>
      <c r="D49" s="7" t="s">
        <v>15</v>
      </c>
      <c r="E49" s="7" t="s">
        <v>25</v>
      </c>
      <c r="F49" s="8">
        <v>40038</v>
      </c>
      <c r="G49" s="23">
        <f>YEAR(Tabelle117[[#This Row],[Geburtsdatum]])</f>
        <v>2009</v>
      </c>
      <c r="H49" s="23" t="s">
        <v>712</v>
      </c>
      <c r="I49" s="23" t="s">
        <v>934</v>
      </c>
      <c r="J49" s="5" t="s">
        <v>707</v>
      </c>
      <c r="K49" s="5" t="s">
        <v>707</v>
      </c>
      <c r="L49" s="24" t="s">
        <v>707</v>
      </c>
    </row>
    <row r="50" spans="1:12">
      <c r="A50" s="10" t="s">
        <v>470</v>
      </c>
      <c r="B50" s="7" t="s">
        <v>86</v>
      </c>
      <c r="C50" s="7" t="s">
        <v>42</v>
      </c>
      <c r="D50" s="7" t="s">
        <v>15</v>
      </c>
      <c r="E50" s="7" t="s">
        <v>25</v>
      </c>
      <c r="F50" s="8">
        <v>40046</v>
      </c>
      <c r="G50" s="23">
        <f>YEAR(Tabelle117[[#This Row],[Geburtsdatum]])</f>
        <v>2009</v>
      </c>
      <c r="H50" s="23" t="s">
        <v>712</v>
      </c>
      <c r="I50" s="23" t="s">
        <v>934</v>
      </c>
      <c r="J50" s="5" t="s">
        <v>707</v>
      </c>
      <c r="K50" s="5" t="s">
        <v>707</v>
      </c>
      <c r="L50" s="24" t="s">
        <v>194</v>
      </c>
    </row>
    <row r="51" spans="1:12">
      <c r="A51" s="10" t="s">
        <v>487</v>
      </c>
      <c r="B51" s="7" t="s">
        <v>488</v>
      </c>
      <c r="C51" s="7" t="s">
        <v>3</v>
      </c>
      <c r="D51" s="7" t="s">
        <v>15</v>
      </c>
      <c r="E51" s="7" t="s">
        <v>28</v>
      </c>
      <c r="F51" s="8">
        <v>40058</v>
      </c>
      <c r="G51" s="23">
        <f>YEAR(Tabelle117[[#This Row],[Geburtsdatum]])</f>
        <v>2009</v>
      </c>
      <c r="H51" s="23" t="s">
        <v>712</v>
      </c>
      <c r="I51" s="23" t="s">
        <v>934</v>
      </c>
      <c r="J51" s="5" t="s">
        <v>194</v>
      </c>
      <c r="K51" s="5" t="s">
        <v>707</v>
      </c>
      <c r="L51" s="24" t="s">
        <v>707</v>
      </c>
    </row>
    <row r="52" spans="1:12">
      <c r="A52" s="10" t="s">
        <v>522</v>
      </c>
      <c r="B52" s="7" t="s">
        <v>523</v>
      </c>
      <c r="C52" s="7" t="s">
        <v>3</v>
      </c>
      <c r="D52" s="7" t="s">
        <v>15</v>
      </c>
      <c r="E52" s="7" t="s">
        <v>28</v>
      </c>
      <c r="F52" s="8">
        <v>40074</v>
      </c>
      <c r="G52" s="23">
        <f>YEAR(Tabelle117[[#This Row],[Geburtsdatum]])</f>
        <v>2009</v>
      </c>
      <c r="H52" s="23" t="s">
        <v>712</v>
      </c>
      <c r="I52" s="23" t="s">
        <v>934</v>
      </c>
      <c r="J52" s="5" t="s">
        <v>194</v>
      </c>
      <c r="K52" s="5" t="s">
        <v>707</v>
      </c>
      <c r="L52" s="24" t="s">
        <v>194</v>
      </c>
    </row>
    <row r="53" spans="1:12">
      <c r="A53" s="10" t="s">
        <v>555</v>
      </c>
      <c r="B53" s="7" t="s">
        <v>556</v>
      </c>
      <c r="C53" s="7" t="s">
        <v>3</v>
      </c>
      <c r="D53" s="7" t="s">
        <v>15</v>
      </c>
      <c r="E53" s="7" t="s">
        <v>25</v>
      </c>
      <c r="F53" s="8">
        <v>40088</v>
      </c>
      <c r="G53" s="23">
        <f>YEAR(Tabelle117[[#This Row],[Geburtsdatum]])</f>
        <v>2009</v>
      </c>
      <c r="H53" s="23" t="s">
        <v>712</v>
      </c>
      <c r="I53" s="23" t="s">
        <v>934</v>
      </c>
      <c r="J53" s="5" t="s">
        <v>707</v>
      </c>
      <c r="K53" s="5" t="s">
        <v>707</v>
      </c>
      <c r="L53" s="24" t="s">
        <v>707</v>
      </c>
    </row>
    <row r="54" spans="1:12">
      <c r="A54" s="10" t="s">
        <v>515</v>
      </c>
      <c r="B54" s="7" t="s">
        <v>562</v>
      </c>
      <c r="C54" s="7" t="s">
        <v>3</v>
      </c>
      <c r="D54" s="7" t="s">
        <v>15</v>
      </c>
      <c r="E54" s="7" t="s">
        <v>25</v>
      </c>
      <c r="F54" s="8">
        <v>40092</v>
      </c>
      <c r="G54" s="23">
        <f>YEAR(Tabelle117[[#This Row],[Geburtsdatum]])</f>
        <v>2009</v>
      </c>
      <c r="H54" s="23" t="s">
        <v>712</v>
      </c>
      <c r="I54" s="23" t="s">
        <v>934</v>
      </c>
      <c r="J54" s="5" t="s">
        <v>194</v>
      </c>
      <c r="K54" s="5" t="s">
        <v>707</v>
      </c>
      <c r="L54" s="24" t="s">
        <v>707</v>
      </c>
    </row>
    <row r="55" spans="1:12">
      <c r="A55" s="10" t="s">
        <v>566</v>
      </c>
      <c r="B55" s="7" t="s">
        <v>567</v>
      </c>
      <c r="C55" s="7" t="s">
        <v>3</v>
      </c>
      <c r="D55" s="7" t="s">
        <v>15</v>
      </c>
      <c r="E55" s="7" t="s">
        <v>25</v>
      </c>
      <c r="F55" s="8">
        <v>40094</v>
      </c>
      <c r="G55" s="23">
        <f>YEAR(Tabelle117[[#This Row],[Geburtsdatum]])</f>
        <v>2009</v>
      </c>
      <c r="H55" s="23" t="s">
        <v>712</v>
      </c>
      <c r="I55" s="23" t="s">
        <v>934</v>
      </c>
      <c r="J55" s="5" t="s">
        <v>194</v>
      </c>
      <c r="K55" s="5" t="s">
        <v>707</v>
      </c>
      <c r="L55" s="24" t="s">
        <v>194</v>
      </c>
    </row>
    <row r="56" spans="1:12">
      <c r="A56" s="10" t="s">
        <v>624</v>
      </c>
      <c r="B56" s="7" t="s">
        <v>625</v>
      </c>
      <c r="C56" s="7" t="s">
        <v>3</v>
      </c>
      <c r="D56" s="7" t="s">
        <v>15</v>
      </c>
      <c r="E56" s="7" t="s">
        <v>25</v>
      </c>
      <c r="F56" s="8">
        <v>40125</v>
      </c>
      <c r="G56" s="23">
        <f>YEAR(Tabelle117[[#This Row],[Geburtsdatum]])</f>
        <v>2009</v>
      </c>
      <c r="H56" s="23" t="s">
        <v>712</v>
      </c>
      <c r="I56" s="23" t="s">
        <v>934</v>
      </c>
      <c r="J56" s="5" t="s">
        <v>707</v>
      </c>
      <c r="K56" s="5" t="s">
        <v>707</v>
      </c>
      <c r="L56" s="24" t="s">
        <v>707</v>
      </c>
    </row>
    <row r="57" spans="1:12">
      <c r="A57" s="10" t="s">
        <v>644</v>
      </c>
      <c r="B57" s="7" t="s">
        <v>645</v>
      </c>
      <c r="C57" s="7" t="s">
        <v>3</v>
      </c>
      <c r="D57" s="7" t="s">
        <v>15</v>
      </c>
      <c r="E57" s="7" t="s">
        <v>25</v>
      </c>
      <c r="F57" s="8">
        <v>40142</v>
      </c>
      <c r="G57" s="23">
        <f>YEAR(Tabelle117[[#This Row],[Geburtsdatum]])</f>
        <v>2009</v>
      </c>
      <c r="H57" s="23" t="s">
        <v>712</v>
      </c>
      <c r="I57" s="23" t="s">
        <v>934</v>
      </c>
      <c r="J57" s="5" t="s">
        <v>707</v>
      </c>
      <c r="K57" s="5" t="s">
        <v>707</v>
      </c>
      <c r="L57" s="24" t="s">
        <v>707</v>
      </c>
    </row>
    <row r="58" spans="1:12">
      <c r="A58" s="10" t="s">
        <v>710</v>
      </c>
      <c r="B58" s="7" t="s">
        <v>711</v>
      </c>
      <c r="C58" s="7" t="s">
        <v>3</v>
      </c>
      <c r="D58" s="7" t="s">
        <v>12</v>
      </c>
      <c r="E58" s="7" t="s">
        <v>25</v>
      </c>
      <c r="F58" s="8">
        <v>40177</v>
      </c>
      <c r="G58" s="23">
        <f>YEAR(Tabelle117[[#This Row],[Geburtsdatum]])</f>
        <v>2009</v>
      </c>
      <c r="H58" s="23" t="s">
        <v>712</v>
      </c>
      <c r="I58" s="23" t="s">
        <v>934</v>
      </c>
      <c r="J58" s="5" t="s">
        <v>194</v>
      </c>
      <c r="K58" s="5" t="s">
        <v>194</v>
      </c>
      <c r="L58" s="24" t="s">
        <v>707</v>
      </c>
    </row>
    <row r="59" spans="1:12">
      <c r="A59" s="10" t="s">
        <v>85</v>
      </c>
      <c r="B59" s="7" t="s">
        <v>86</v>
      </c>
      <c r="C59" s="7" t="s">
        <v>3</v>
      </c>
      <c r="D59" s="7" t="s">
        <v>12</v>
      </c>
      <c r="E59" s="7" t="s">
        <v>25</v>
      </c>
      <c r="F59" s="8">
        <v>40209</v>
      </c>
      <c r="G59" s="23">
        <f>YEAR(Tabelle117[[#This Row],[Geburtsdatum]])</f>
        <v>2010</v>
      </c>
      <c r="H59" s="23" t="s">
        <v>712</v>
      </c>
      <c r="I59" s="23" t="s">
        <v>935</v>
      </c>
      <c r="J59" s="5" t="s">
        <v>707</v>
      </c>
      <c r="K59" s="5" t="s">
        <v>713</v>
      </c>
      <c r="L59" s="24" t="s">
        <v>707</v>
      </c>
    </row>
    <row r="60" spans="1:12">
      <c r="A60" s="10" t="s">
        <v>176</v>
      </c>
      <c r="B60" s="7" t="s">
        <v>177</v>
      </c>
      <c r="C60" s="7" t="s">
        <v>3</v>
      </c>
      <c r="D60" s="7" t="s">
        <v>15</v>
      </c>
      <c r="E60" s="7" t="s">
        <v>25</v>
      </c>
      <c r="F60" s="8">
        <v>40253</v>
      </c>
      <c r="G60" s="23">
        <f>YEAR(Tabelle117[[#This Row],[Geburtsdatum]])</f>
        <v>2010</v>
      </c>
      <c r="H60" s="23" t="s">
        <v>712</v>
      </c>
      <c r="I60" s="23" t="s">
        <v>935</v>
      </c>
      <c r="J60" s="5" t="s">
        <v>707</v>
      </c>
      <c r="K60" s="5" t="s">
        <v>707</v>
      </c>
      <c r="L60" s="24" t="s">
        <v>707</v>
      </c>
    </row>
    <row r="61" spans="1:12">
      <c r="A61" s="10" t="s">
        <v>231</v>
      </c>
      <c r="B61" s="7" t="s">
        <v>232</v>
      </c>
      <c r="C61" s="7" t="s">
        <v>3</v>
      </c>
      <c r="D61" s="7" t="s">
        <v>12</v>
      </c>
      <c r="E61" s="7" t="s">
        <v>28</v>
      </c>
      <c r="F61" s="8">
        <v>40283</v>
      </c>
      <c r="G61" s="23">
        <f>YEAR(Tabelle117[[#This Row],[Geburtsdatum]])</f>
        <v>2010</v>
      </c>
      <c r="H61" s="23" t="s">
        <v>712</v>
      </c>
      <c r="I61" s="23" t="s">
        <v>935</v>
      </c>
      <c r="J61" s="5" t="s">
        <v>194</v>
      </c>
      <c r="K61" s="5" t="s">
        <v>707</v>
      </c>
      <c r="L61" s="24" t="s">
        <v>707</v>
      </c>
    </row>
    <row r="62" spans="1:12">
      <c r="A62" s="10" t="s">
        <v>242</v>
      </c>
      <c r="B62" s="7" t="s">
        <v>243</v>
      </c>
      <c r="C62" s="7" t="s">
        <v>3</v>
      </c>
      <c r="D62" s="7" t="s">
        <v>12</v>
      </c>
      <c r="E62" s="7" t="s">
        <v>25</v>
      </c>
      <c r="F62" s="8">
        <v>40290</v>
      </c>
      <c r="G62" s="23">
        <f>YEAR(Tabelle117[[#This Row],[Geburtsdatum]])</f>
        <v>2010</v>
      </c>
      <c r="H62" s="23" t="s">
        <v>712</v>
      </c>
      <c r="I62" s="23" t="s">
        <v>935</v>
      </c>
      <c r="J62" s="5" t="s">
        <v>707</v>
      </c>
      <c r="K62" s="5" t="s">
        <v>707</v>
      </c>
      <c r="L62" s="24" t="s">
        <v>707</v>
      </c>
    </row>
    <row r="63" spans="1:12">
      <c r="A63" s="10" t="s">
        <v>272</v>
      </c>
      <c r="B63" s="7" t="s">
        <v>273</v>
      </c>
      <c r="C63" s="7" t="s">
        <v>3</v>
      </c>
      <c r="D63" s="7" t="s">
        <v>15</v>
      </c>
      <c r="E63" s="7" t="s">
        <v>25</v>
      </c>
      <c r="F63" s="8">
        <v>40304</v>
      </c>
      <c r="G63" s="23">
        <f>YEAR(Tabelle117[[#This Row],[Geburtsdatum]])</f>
        <v>2010</v>
      </c>
      <c r="H63" s="23" t="s">
        <v>712</v>
      </c>
      <c r="I63" s="23" t="s">
        <v>935</v>
      </c>
      <c r="J63" s="5" t="s">
        <v>707</v>
      </c>
      <c r="K63" s="5" t="s">
        <v>707</v>
      </c>
      <c r="L63" s="24" t="s">
        <v>707</v>
      </c>
    </row>
    <row r="64" spans="1:12">
      <c r="A64" s="10" t="s">
        <v>286</v>
      </c>
      <c r="B64" s="7" t="s">
        <v>287</v>
      </c>
      <c r="C64" s="7" t="s">
        <v>3</v>
      </c>
      <c r="D64" s="7" t="s">
        <v>12</v>
      </c>
      <c r="E64" s="7" t="s">
        <v>25</v>
      </c>
      <c r="F64" s="8">
        <v>40310</v>
      </c>
      <c r="G64" s="23">
        <f>YEAR(Tabelle117[[#This Row],[Geburtsdatum]])</f>
        <v>2010</v>
      </c>
      <c r="H64" s="23" t="s">
        <v>712</v>
      </c>
      <c r="I64" s="23" t="s">
        <v>935</v>
      </c>
      <c r="J64" s="5" t="s">
        <v>194</v>
      </c>
      <c r="K64" s="5" t="s">
        <v>707</v>
      </c>
      <c r="L64" s="24" t="s">
        <v>707</v>
      </c>
    </row>
    <row r="65" spans="1:12">
      <c r="A65" s="10" t="s">
        <v>440</v>
      </c>
      <c r="B65" s="7" t="s">
        <v>441</v>
      </c>
      <c r="C65" s="7" t="s">
        <v>3</v>
      </c>
      <c r="D65" s="7" t="s">
        <v>12</v>
      </c>
      <c r="E65" s="7" t="s">
        <v>28</v>
      </c>
      <c r="F65" s="8">
        <v>40393</v>
      </c>
      <c r="G65" s="23">
        <f>YEAR(Tabelle117[[#This Row],[Geburtsdatum]])</f>
        <v>2010</v>
      </c>
      <c r="H65" s="23" t="s">
        <v>712</v>
      </c>
      <c r="I65" s="23" t="s">
        <v>935</v>
      </c>
      <c r="J65" s="5" t="s">
        <v>194</v>
      </c>
      <c r="K65" s="5" t="s">
        <v>707</v>
      </c>
      <c r="L65" s="24" t="s">
        <v>194</v>
      </c>
    </row>
    <row r="66" spans="1:12">
      <c r="A66" s="10" t="s">
        <v>453</v>
      </c>
      <c r="B66" s="7" t="s">
        <v>454</v>
      </c>
      <c r="C66" s="7" t="s">
        <v>3</v>
      </c>
      <c r="D66" s="7" t="s">
        <v>12</v>
      </c>
      <c r="E66" s="7" t="s">
        <v>25</v>
      </c>
      <c r="F66" s="8">
        <v>40403</v>
      </c>
      <c r="G66" s="23">
        <f>YEAR(Tabelle117[[#This Row],[Geburtsdatum]])</f>
        <v>2010</v>
      </c>
      <c r="H66" s="23" t="s">
        <v>712</v>
      </c>
      <c r="I66" s="23" t="s">
        <v>935</v>
      </c>
      <c r="J66" s="5" t="s">
        <v>707</v>
      </c>
      <c r="K66" s="5" t="s">
        <v>713</v>
      </c>
      <c r="L66" s="24" t="s">
        <v>707</v>
      </c>
    </row>
    <row r="67" spans="1:12">
      <c r="A67" s="10" t="s">
        <v>716</v>
      </c>
      <c r="B67" s="7" t="s">
        <v>96</v>
      </c>
      <c r="C67" s="7" t="s">
        <v>3</v>
      </c>
      <c r="D67" s="7" t="s">
        <v>12</v>
      </c>
      <c r="E67" s="7" t="s">
        <v>25</v>
      </c>
      <c r="F67" s="8">
        <v>40408</v>
      </c>
      <c r="G67" s="23">
        <f>YEAR(Tabelle117[[#This Row],[Geburtsdatum]])</f>
        <v>2010</v>
      </c>
      <c r="H67" s="23" t="s">
        <v>712</v>
      </c>
      <c r="I67" s="23" t="s">
        <v>935</v>
      </c>
      <c r="J67" s="5" t="s">
        <v>707</v>
      </c>
      <c r="K67" s="5" t="s">
        <v>194</v>
      </c>
      <c r="L67" s="24" t="s">
        <v>194</v>
      </c>
    </row>
    <row r="68" spans="1:12">
      <c r="A68" s="10" t="s">
        <v>716</v>
      </c>
      <c r="B68" s="7" t="s">
        <v>96</v>
      </c>
      <c r="C68" s="7" t="s">
        <v>3</v>
      </c>
      <c r="D68" s="7" t="s">
        <v>12</v>
      </c>
      <c r="E68" s="7" t="s">
        <v>25</v>
      </c>
      <c r="F68" s="8">
        <v>40408</v>
      </c>
      <c r="G68" s="23" t="s">
        <v>734</v>
      </c>
      <c r="H68" s="23" t="s">
        <v>712</v>
      </c>
      <c r="I68" s="23" t="s">
        <v>935</v>
      </c>
      <c r="J68" s="5" t="s">
        <v>707</v>
      </c>
      <c r="K68" s="5" t="s">
        <v>194</v>
      </c>
      <c r="L68" s="24" t="s">
        <v>194</v>
      </c>
    </row>
    <row r="69" spans="1:12">
      <c r="A69" s="10" t="s">
        <v>476</v>
      </c>
      <c r="B69" s="7" t="s">
        <v>477</v>
      </c>
      <c r="C69" s="7" t="s">
        <v>3</v>
      </c>
      <c r="D69" s="7" t="s">
        <v>12</v>
      </c>
      <c r="E69" s="7" t="s">
        <v>25</v>
      </c>
      <c r="F69" s="8">
        <v>40417</v>
      </c>
      <c r="G69" s="23">
        <f>YEAR(Tabelle117[[#This Row],[Geburtsdatum]])</f>
        <v>2010</v>
      </c>
      <c r="H69" s="23" t="s">
        <v>712</v>
      </c>
      <c r="I69" s="23" t="s">
        <v>935</v>
      </c>
      <c r="J69" s="5" t="s">
        <v>707</v>
      </c>
      <c r="K69" s="5" t="s">
        <v>707</v>
      </c>
      <c r="L69" s="24" t="s">
        <v>707</v>
      </c>
    </row>
    <row r="70" spans="1:12">
      <c r="A70" s="10" t="s">
        <v>563</v>
      </c>
      <c r="B70" s="7" t="s">
        <v>169</v>
      </c>
      <c r="C70" s="7" t="s">
        <v>3</v>
      </c>
      <c r="D70" s="7" t="s">
        <v>12</v>
      </c>
      <c r="E70" s="7" t="s">
        <v>25</v>
      </c>
      <c r="F70" s="8">
        <v>40457</v>
      </c>
      <c r="G70" s="23">
        <f>YEAR(Tabelle117[[#This Row],[Geburtsdatum]])</f>
        <v>2010</v>
      </c>
      <c r="H70" s="23" t="s">
        <v>712</v>
      </c>
      <c r="I70" s="23" t="s">
        <v>935</v>
      </c>
      <c r="J70" s="5" t="s">
        <v>707</v>
      </c>
      <c r="K70" s="5" t="s">
        <v>707</v>
      </c>
      <c r="L70" s="24" t="s">
        <v>707</v>
      </c>
    </row>
    <row r="71" spans="1:12">
      <c r="A71" s="10" t="s">
        <v>114</v>
      </c>
      <c r="B71" s="7" t="s">
        <v>573</v>
      </c>
      <c r="C71" s="7" t="s">
        <v>3</v>
      </c>
      <c r="D71" s="7" t="s">
        <v>12</v>
      </c>
      <c r="E71" s="7" t="s">
        <v>25</v>
      </c>
      <c r="F71" s="8">
        <v>40461</v>
      </c>
      <c r="G71" s="23">
        <f>YEAR(Tabelle117[[#This Row],[Geburtsdatum]])</f>
        <v>2010</v>
      </c>
      <c r="H71" s="23" t="s">
        <v>712</v>
      </c>
      <c r="I71" s="23" t="s">
        <v>935</v>
      </c>
      <c r="J71" s="5" t="s">
        <v>707</v>
      </c>
      <c r="K71" s="5" t="s">
        <v>707</v>
      </c>
      <c r="L71" s="24" t="s">
        <v>707</v>
      </c>
    </row>
    <row r="72" spans="1:12">
      <c r="A72" s="10" t="s">
        <v>613</v>
      </c>
      <c r="B72" s="7" t="s">
        <v>614</v>
      </c>
      <c r="C72" s="7" t="s">
        <v>3</v>
      </c>
      <c r="D72" s="7" t="s">
        <v>12</v>
      </c>
      <c r="E72" s="7" t="s">
        <v>28</v>
      </c>
      <c r="F72" s="8">
        <v>40483</v>
      </c>
      <c r="G72" s="23">
        <f>YEAR(Tabelle117[[#This Row],[Geburtsdatum]])</f>
        <v>2010</v>
      </c>
      <c r="H72" s="23" t="s">
        <v>712</v>
      </c>
      <c r="I72" s="23" t="s">
        <v>935</v>
      </c>
      <c r="J72" s="5" t="s">
        <v>194</v>
      </c>
      <c r="K72" s="5" t="s">
        <v>707</v>
      </c>
      <c r="L72" s="24" t="s">
        <v>707</v>
      </c>
    </row>
    <row r="73" spans="1:12">
      <c r="A73" s="10" t="s">
        <v>617</v>
      </c>
      <c r="B73" s="7" t="s">
        <v>618</v>
      </c>
      <c r="C73" s="7" t="s">
        <v>3</v>
      </c>
      <c r="D73" s="7" t="s">
        <v>12</v>
      </c>
      <c r="E73" s="7" t="s">
        <v>28</v>
      </c>
      <c r="F73" s="8">
        <v>40484</v>
      </c>
      <c r="G73" s="23">
        <f>YEAR(Tabelle117[[#This Row],[Geburtsdatum]])</f>
        <v>2010</v>
      </c>
      <c r="H73" s="23" t="s">
        <v>712</v>
      </c>
      <c r="I73" s="23" t="s">
        <v>935</v>
      </c>
      <c r="J73" s="5" t="s">
        <v>194</v>
      </c>
      <c r="K73" s="5" t="s">
        <v>194</v>
      </c>
      <c r="L73" s="24" t="s">
        <v>707</v>
      </c>
    </row>
    <row r="74" spans="1:12">
      <c r="A74" s="10" t="s">
        <v>634</v>
      </c>
      <c r="B74" s="7" t="s">
        <v>335</v>
      </c>
      <c r="C74" s="7" t="s">
        <v>3</v>
      </c>
      <c r="D74" s="7" t="s">
        <v>12</v>
      </c>
      <c r="E74" s="7" t="s">
        <v>25</v>
      </c>
      <c r="F74" s="8">
        <v>40499</v>
      </c>
      <c r="G74" s="23">
        <f>YEAR(Tabelle117[[#This Row],[Geburtsdatum]])</f>
        <v>2010</v>
      </c>
      <c r="H74" s="23" t="s">
        <v>712</v>
      </c>
      <c r="I74" s="23" t="s">
        <v>935</v>
      </c>
      <c r="J74" s="5" t="s">
        <v>707</v>
      </c>
      <c r="K74" s="5" t="s">
        <v>707</v>
      </c>
      <c r="L74" s="24" t="s">
        <v>707</v>
      </c>
    </row>
    <row r="75" spans="1:12">
      <c r="A75" s="10" t="s">
        <v>652</v>
      </c>
      <c r="B75" s="7" t="s">
        <v>177</v>
      </c>
      <c r="C75" s="7" t="s">
        <v>3</v>
      </c>
      <c r="D75" s="7" t="s">
        <v>12</v>
      </c>
      <c r="E75" s="7" t="s">
        <v>28</v>
      </c>
      <c r="F75" s="8">
        <v>40511</v>
      </c>
      <c r="G75" s="23">
        <f>YEAR(Tabelle117[[#This Row],[Geburtsdatum]])</f>
        <v>2010</v>
      </c>
      <c r="H75" s="23" t="s">
        <v>712</v>
      </c>
      <c r="I75" s="23" t="s">
        <v>935</v>
      </c>
      <c r="J75" s="5" t="s">
        <v>194</v>
      </c>
      <c r="K75" s="5" t="s">
        <v>707</v>
      </c>
      <c r="L75" s="24" t="s">
        <v>707</v>
      </c>
    </row>
    <row r="76" spans="1:12">
      <c r="A76" s="10" t="s">
        <v>202</v>
      </c>
      <c r="B76" s="7" t="s">
        <v>679</v>
      </c>
      <c r="C76" s="7" t="s">
        <v>3</v>
      </c>
      <c r="D76" s="7" t="s">
        <v>12</v>
      </c>
      <c r="E76" s="7" t="s">
        <v>25</v>
      </c>
      <c r="F76" s="8">
        <v>40526</v>
      </c>
      <c r="G76" s="23">
        <f>YEAR(Tabelle117[[#This Row],[Geburtsdatum]])</f>
        <v>2010</v>
      </c>
      <c r="H76" s="23" t="s">
        <v>712</v>
      </c>
      <c r="I76" s="23" t="s">
        <v>935</v>
      </c>
      <c r="J76" s="5" t="s">
        <v>707</v>
      </c>
      <c r="K76" s="5" t="s">
        <v>707</v>
      </c>
      <c r="L76" s="24" t="s">
        <v>707</v>
      </c>
    </row>
    <row r="77" spans="1:12">
      <c r="A77" s="10" t="s">
        <v>103</v>
      </c>
      <c r="B77" s="7" t="s">
        <v>104</v>
      </c>
      <c r="C77" s="7" t="s">
        <v>3</v>
      </c>
      <c r="D77" s="7" t="s">
        <v>12</v>
      </c>
      <c r="E77" s="7" t="s">
        <v>25</v>
      </c>
      <c r="F77" s="8">
        <v>40582</v>
      </c>
      <c r="G77" s="23">
        <f>YEAR(Tabelle117[[#This Row],[Geburtsdatum]])</f>
        <v>2011</v>
      </c>
      <c r="H77" s="23" t="s">
        <v>717</v>
      </c>
      <c r="I77" s="23" t="s">
        <v>936</v>
      </c>
      <c r="J77" s="5" t="s">
        <v>707</v>
      </c>
      <c r="K77" s="5" t="s">
        <v>707</v>
      </c>
      <c r="L77" s="24" t="s">
        <v>707</v>
      </c>
    </row>
    <row r="78" spans="1:12">
      <c r="A78" s="10" t="s">
        <v>129</v>
      </c>
      <c r="B78" s="7" t="s">
        <v>130</v>
      </c>
      <c r="C78" s="7" t="s">
        <v>3</v>
      </c>
      <c r="D78" s="7" t="s">
        <v>12</v>
      </c>
      <c r="E78" s="7" t="s">
        <v>25</v>
      </c>
      <c r="F78" s="8">
        <v>40593</v>
      </c>
      <c r="G78" s="23">
        <f>YEAR(Tabelle117[[#This Row],[Geburtsdatum]])</f>
        <v>2011</v>
      </c>
      <c r="H78" s="23" t="s">
        <v>717</v>
      </c>
      <c r="I78" s="23" t="s">
        <v>936</v>
      </c>
      <c r="J78" s="5" t="s">
        <v>707</v>
      </c>
      <c r="K78" s="5" t="s">
        <v>707</v>
      </c>
      <c r="L78" s="24" t="s">
        <v>707</v>
      </c>
    </row>
    <row r="79" spans="1:12">
      <c r="A79" s="10" t="s">
        <v>211</v>
      </c>
      <c r="B79" s="7" t="s">
        <v>212</v>
      </c>
      <c r="C79" s="7" t="s">
        <v>3</v>
      </c>
      <c r="D79" s="7" t="s">
        <v>45</v>
      </c>
      <c r="E79" s="7" t="s">
        <v>28</v>
      </c>
      <c r="F79" s="8">
        <v>40634</v>
      </c>
      <c r="G79" s="23">
        <f>YEAR(Tabelle117[[#This Row],[Geburtsdatum]])</f>
        <v>2011</v>
      </c>
      <c r="H79" s="23" t="s">
        <v>717</v>
      </c>
      <c r="I79" s="23" t="s">
        <v>936</v>
      </c>
      <c r="J79" s="5" t="s">
        <v>707</v>
      </c>
      <c r="K79" s="5" t="s">
        <v>707</v>
      </c>
      <c r="L79" s="24" t="s">
        <v>194</v>
      </c>
    </row>
    <row r="80" spans="1:12">
      <c r="A80" s="10" t="s">
        <v>227</v>
      </c>
      <c r="B80" s="7" t="s">
        <v>228</v>
      </c>
      <c r="C80" s="7" t="s">
        <v>3</v>
      </c>
      <c r="D80" s="7" t="s">
        <v>12</v>
      </c>
      <c r="E80" s="7" t="s">
        <v>25</v>
      </c>
      <c r="F80" s="8">
        <v>40646</v>
      </c>
      <c r="G80" s="23">
        <f>YEAR(Tabelle117[[#This Row],[Geburtsdatum]])</f>
        <v>2011</v>
      </c>
      <c r="H80" s="23" t="s">
        <v>717</v>
      </c>
      <c r="I80" s="23" t="s">
        <v>936</v>
      </c>
      <c r="J80" s="5" t="s">
        <v>707</v>
      </c>
      <c r="K80" s="5" t="s">
        <v>707</v>
      </c>
      <c r="L80" s="24" t="s">
        <v>707</v>
      </c>
    </row>
    <row r="81" spans="1:12">
      <c r="A81" s="10" t="s">
        <v>293</v>
      </c>
      <c r="B81" s="7" t="s">
        <v>294</v>
      </c>
      <c r="C81" s="7" t="s">
        <v>3</v>
      </c>
      <c r="D81" s="7" t="s">
        <v>12</v>
      </c>
      <c r="E81" s="7" t="s">
        <v>25</v>
      </c>
      <c r="F81" s="8">
        <v>40677</v>
      </c>
      <c r="G81" s="23">
        <f>YEAR(Tabelle117[[#This Row],[Geburtsdatum]])</f>
        <v>2011</v>
      </c>
      <c r="H81" s="23" t="s">
        <v>717</v>
      </c>
      <c r="I81" s="23" t="s">
        <v>936</v>
      </c>
      <c r="J81" s="5" t="s">
        <v>707</v>
      </c>
      <c r="K81" s="5" t="s">
        <v>707</v>
      </c>
      <c r="L81" s="24" t="s">
        <v>707</v>
      </c>
    </row>
    <row r="82" spans="1:12">
      <c r="A82" s="10" t="s">
        <v>302</v>
      </c>
      <c r="B82" s="7" t="s">
        <v>303</v>
      </c>
      <c r="C82" s="7" t="s">
        <v>3</v>
      </c>
      <c r="D82" s="7" t="s">
        <v>12</v>
      </c>
      <c r="E82" s="7" t="s">
        <v>25</v>
      </c>
      <c r="F82" s="8">
        <v>40685</v>
      </c>
      <c r="G82" s="23">
        <f>YEAR(Tabelle117[[#This Row],[Geburtsdatum]])</f>
        <v>2011</v>
      </c>
      <c r="H82" s="23" t="s">
        <v>717</v>
      </c>
      <c r="I82" s="23" t="s">
        <v>936</v>
      </c>
      <c r="J82" s="5" t="s">
        <v>707</v>
      </c>
      <c r="K82" s="5" t="s">
        <v>707</v>
      </c>
      <c r="L82" s="24" t="s">
        <v>707</v>
      </c>
    </row>
    <row r="83" spans="1:12">
      <c r="A83" s="10" t="s">
        <v>334</v>
      </c>
      <c r="B83" s="7" t="s">
        <v>335</v>
      </c>
      <c r="C83" s="7" t="s">
        <v>3</v>
      </c>
      <c r="D83" s="7" t="s">
        <v>12</v>
      </c>
      <c r="E83" s="7" t="s">
        <v>25</v>
      </c>
      <c r="F83" s="8">
        <v>40708</v>
      </c>
      <c r="G83" s="23">
        <f>YEAR(Tabelle117[[#This Row],[Geburtsdatum]])</f>
        <v>2011</v>
      </c>
      <c r="H83" s="23" t="s">
        <v>717</v>
      </c>
      <c r="I83" s="23" t="s">
        <v>936</v>
      </c>
      <c r="J83" s="5" t="s">
        <v>707</v>
      </c>
      <c r="K83" s="5" t="s">
        <v>194</v>
      </c>
      <c r="L83" s="24" t="s">
        <v>194</v>
      </c>
    </row>
    <row r="84" spans="1:12">
      <c r="A84" s="10" t="s">
        <v>434</v>
      </c>
      <c r="B84" s="7" t="s">
        <v>435</v>
      </c>
      <c r="C84" s="7" t="s">
        <v>3</v>
      </c>
      <c r="D84" s="7" t="s">
        <v>12</v>
      </c>
      <c r="E84" s="7" t="s">
        <v>28</v>
      </c>
      <c r="F84" s="8">
        <v>40756</v>
      </c>
      <c r="G84" s="23">
        <f>YEAR(Tabelle117[[#This Row],[Geburtsdatum]])</f>
        <v>2011</v>
      </c>
      <c r="H84" s="23" t="s">
        <v>717</v>
      </c>
      <c r="I84" s="23" t="s">
        <v>936</v>
      </c>
      <c r="J84" s="5" t="s">
        <v>194</v>
      </c>
      <c r="K84" s="5" t="s">
        <v>707</v>
      </c>
      <c r="L84" s="24" t="s">
        <v>707</v>
      </c>
    </row>
    <row r="85" spans="1:12">
      <c r="A85" s="10" t="s">
        <v>406</v>
      </c>
      <c r="B85" s="7" t="s">
        <v>452</v>
      </c>
      <c r="C85" s="7" t="s">
        <v>3</v>
      </c>
      <c r="D85" s="7" t="s">
        <v>45</v>
      </c>
      <c r="E85" s="7" t="s">
        <v>25</v>
      </c>
      <c r="F85" s="8">
        <v>40767</v>
      </c>
      <c r="G85" s="23">
        <f>YEAR(Tabelle117[[#This Row],[Geburtsdatum]])</f>
        <v>2011</v>
      </c>
      <c r="H85" s="23" t="s">
        <v>717</v>
      </c>
      <c r="I85" s="23" t="s">
        <v>936</v>
      </c>
      <c r="J85" s="5" t="s">
        <v>707</v>
      </c>
      <c r="K85" s="5" t="s">
        <v>707</v>
      </c>
      <c r="L85" s="24" t="s">
        <v>194</v>
      </c>
    </row>
    <row r="86" spans="1:12">
      <c r="A86" s="10" t="s">
        <v>507</v>
      </c>
      <c r="B86" s="7" t="s">
        <v>508</v>
      </c>
      <c r="C86" s="7" t="s">
        <v>3</v>
      </c>
      <c r="D86" s="7" t="s">
        <v>12</v>
      </c>
      <c r="E86" s="7" t="s">
        <v>28</v>
      </c>
      <c r="F86" s="8">
        <v>40798</v>
      </c>
      <c r="G86" s="23">
        <f>YEAR(Tabelle117[[#This Row],[Geburtsdatum]])</f>
        <v>2011</v>
      </c>
      <c r="H86" s="23" t="s">
        <v>717</v>
      </c>
      <c r="I86" s="23" t="s">
        <v>936</v>
      </c>
      <c r="J86" s="5" t="s">
        <v>707</v>
      </c>
      <c r="K86" s="5" t="s">
        <v>707</v>
      </c>
      <c r="L86" s="24" t="s">
        <v>707</v>
      </c>
    </row>
    <row r="87" spans="1:12">
      <c r="A87" s="10" t="s">
        <v>549</v>
      </c>
      <c r="B87" s="7" t="s">
        <v>550</v>
      </c>
      <c r="C87" s="7" t="s">
        <v>3</v>
      </c>
      <c r="D87" s="7" t="s">
        <v>12</v>
      </c>
      <c r="E87" s="7" t="s">
        <v>28</v>
      </c>
      <c r="F87" s="8">
        <v>40815</v>
      </c>
      <c r="G87" s="23">
        <f>YEAR(Tabelle117[[#This Row],[Geburtsdatum]])</f>
        <v>2011</v>
      </c>
      <c r="H87" s="23" t="s">
        <v>717</v>
      </c>
      <c r="I87" s="23" t="s">
        <v>936</v>
      </c>
      <c r="J87" s="5" t="s">
        <v>707</v>
      </c>
      <c r="K87" s="5" t="s">
        <v>707</v>
      </c>
      <c r="L87" s="24" t="s">
        <v>707</v>
      </c>
    </row>
    <row r="88" spans="1:12">
      <c r="A88" s="10" t="s">
        <v>718</v>
      </c>
      <c r="B88" s="7" t="s">
        <v>719</v>
      </c>
      <c r="C88" s="7" t="s">
        <v>3</v>
      </c>
      <c r="D88" s="7" t="s">
        <v>12</v>
      </c>
      <c r="E88" s="7" t="s">
        <v>25</v>
      </c>
      <c r="F88" s="8">
        <v>40831</v>
      </c>
      <c r="G88" s="23">
        <f>YEAR(Tabelle117[[#This Row],[Geburtsdatum]])</f>
        <v>2011</v>
      </c>
      <c r="H88" s="23" t="s">
        <v>717</v>
      </c>
      <c r="I88" s="23" t="s">
        <v>936</v>
      </c>
      <c r="J88" s="5" t="s">
        <v>194</v>
      </c>
      <c r="K88" s="5" t="s">
        <v>194</v>
      </c>
      <c r="L88" s="24" t="s">
        <v>707</v>
      </c>
    </row>
    <row r="89" spans="1:12">
      <c r="A89" s="10" t="s">
        <v>622</v>
      </c>
      <c r="B89" s="7" t="s">
        <v>398</v>
      </c>
      <c r="C89" s="7" t="s">
        <v>3</v>
      </c>
      <c r="D89" s="7" t="s">
        <v>12</v>
      </c>
      <c r="E89" s="7" t="s">
        <v>25</v>
      </c>
      <c r="F89" s="8">
        <v>40851</v>
      </c>
      <c r="G89" s="23">
        <f>YEAR(Tabelle117[[#This Row],[Geburtsdatum]])</f>
        <v>2011</v>
      </c>
      <c r="H89" s="23" t="s">
        <v>717</v>
      </c>
      <c r="I89" s="23" t="s">
        <v>936</v>
      </c>
      <c r="J89" s="5" t="s">
        <v>707</v>
      </c>
      <c r="K89" s="5" t="s">
        <v>707</v>
      </c>
      <c r="L89" s="24" t="s">
        <v>707</v>
      </c>
    </row>
    <row r="90" spans="1:12">
      <c r="A90" s="10" t="s">
        <v>43</v>
      </c>
      <c r="B90" s="7" t="s">
        <v>44</v>
      </c>
      <c r="C90" s="7" t="s">
        <v>3</v>
      </c>
      <c r="D90" s="7" t="s">
        <v>45</v>
      </c>
      <c r="E90" s="7" t="s">
        <v>25</v>
      </c>
      <c r="F90" s="8">
        <v>40917</v>
      </c>
      <c r="G90" s="23">
        <f>YEAR(Tabelle117[[#This Row],[Geburtsdatum]])</f>
        <v>2012</v>
      </c>
      <c r="H90" s="23" t="s">
        <v>720</v>
      </c>
      <c r="I90" s="23" t="s">
        <v>936</v>
      </c>
      <c r="J90" s="5" t="s">
        <v>707</v>
      </c>
      <c r="K90" s="5" t="s">
        <v>707</v>
      </c>
      <c r="L90" s="24" t="s">
        <v>194</v>
      </c>
    </row>
    <row r="91" spans="1:12">
      <c r="A91" s="10" t="s">
        <v>229</v>
      </c>
      <c r="B91" s="7" t="s">
        <v>230</v>
      </c>
      <c r="C91" s="7" t="s">
        <v>3</v>
      </c>
      <c r="D91" s="7" t="s">
        <v>45</v>
      </c>
      <c r="E91" s="7" t="s">
        <v>25</v>
      </c>
      <c r="F91" s="8">
        <v>41012</v>
      </c>
      <c r="G91" s="23">
        <f>YEAR(Tabelle117[[#This Row],[Geburtsdatum]])</f>
        <v>2012</v>
      </c>
      <c r="H91" s="23" t="s">
        <v>720</v>
      </c>
      <c r="I91" s="23" t="s">
        <v>936</v>
      </c>
      <c r="J91" s="5" t="s">
        <v>707</v>
      </c>
      <c r="K91" s="5" t="s">
        <v>194</v>
      </c>
      <c r="L91" s="24" t="s">
        <v>194</v>
      </c>
    </row>
    <row r="92" spans="1:12">
      <c r="A92" s="10" t="s">
        <v>757</v>
      </c>
      <c r="B92" s="7" t="s">
        <v>51</v>
      </c>
      <c r="C92" s="7" t="s">
        <v>3</v>
      </c>
      <c r="D92" s="7" t="s">
        <v>45</v>
      </c>
      <c r="E92" s="7" t="s">
        <v>25</v>
      </c>
      <c r="F92" s="8">
        <v>41026</v>
      </c>
      <c r="G92" s="23">
        <f>YEAR(Tabelle117[[#This Row],[Geburtsdatum]])</f>
        <v>2012</v>
      </c>
      <c r="H92" s="23" t="s">
        <v>720</v>
      </c>
      <c r="I92" s="23" t="s">
        <v>936</v>
      </c>
      <c r="J92" s="5" t="s">
        <v>194</v>
      </c>
      <c r="K92" s="5" t="s">
        <v>707</v>
      </c>
      <c r="L92" s="24" t="s">
        <v>194</v>
      </c>
    </row>
    <row r="93" spans="1:12">
      <c r="A93" s="10" t="s">
        <v>275</v>
      </c>
      <c r="B93" s="7" t="s">
        <v>154</v>
      </c>
      <c r="C93" s="7" t="s">
        <v>3</v>
      </c>
      <c r="D93" s="7" t="s">
        <v>12</v>
      </c>
      <c r="E93" s="7" t="s">
        <v>28</v>
      </c>
      <c r="F93" s="8">
        <v>41036</v>
      </c>
      <c r="G93" s="23">
        <f>YEAR(Tabelle117[[#This Row],[Geburtsdatum]])</f>
        <v>2012</v>
      </c>
      <c r="H93" s="23" t="s">
        <v>720</v>
      </c>
      <c r="I93" s="23" t="s">
        <v>936</v>
      </c>
      <c r="J93" s="5" t="s">
        <v>707</v>
      </c>
      <c r="K93" s="5" t="s">
        <v>707</v>
      </c>
      <c r="L93" s="24" t="s">
        <v>707</v>
      </c>
    </row>
    <row r="94" spans="1:12">
      <c r="A94" s="10" t="s">
        <v>475</v>
      </c>
      <c r="B94" s="7" t="s">
        <v>94</v>
      </c>
      <c r="C94" s="7" t="s">
        <v>3</v>
      </c>
      <c r="D94" s="7" t="s">
        <v>45</v>
      </c>
      <c r="E94" s="7" t="s">
        <v>25</v>
      </c>
      <c r="F94" s="8">
        <v>41147</v>
      </c>
      <c r="G94" s="23">
        <f>YEAR(Tabelle117[[#This Row],[Geburtsdatum]])</f>
        <v>2012</v>
      </c>
      <c r="H94" s="23" t="s">
        <v>720</v>
      </c>
      <c r="I94" s="23" t="s">
        <v>936</v>
      </c>
      <c r="J94" s="5" t="s">
        <v>707</v>
      </c>
      <c r="K94" s="5" t="s">
        <v>707</v>
      </c>
      <c r="L94" s="24" t="s">
        <v>194</v>
      </c>
    </row>
    <row r="95" spans="1:12">
      <c r="A95" s="10" t="s">
        <v>500</v>
      </c>
      <c r="B95" s="7" t="s">
        <v>501</v>
      </c>
      <c r="C95" s="7" t="s">
        <v>3</v>
      </c>
      <c r="D95" s="7" t="s">
        <v>739</v>
      </c>
      <c r="E95" s="7" t="s">
        <v>25</v>
      </c>
      <c r="F95" s="8">
        <v>41161</v>
      </c>
      <c r="G95" s="23">
        <f>YEAR(Tabelle117[[#This Row],[Geburtsdatum]])</f>
        <v>2012</v>
      </c>
      <c r="H95" s="23" t="s">
        <v>720</v>
      </c>
      <c r="I95" s="23" t="s">
        <v>936</v>
      </c>
      <c r="J95" s="5" t="s">
        <v>194</v>
      </c>
      <c r="K95" s="5" t="s">
        <v>707</v>
      </c>
      <c r="L95" s="24" t="s">
        <v>194</v>
      </c>
    </row>
    <row r="96" spans="1:12">
      <c r="A96" s="10" t="s">
        <v>91</v>
      </c>
      <c r="B96" s="7" t="s">
        <v>92</v>
      </c>
      <c r="C96" s="7" t="s">
        <v>3</v>
      </c>
      <c r="D96" s="7" t="s">
        <v>45</v>
      </c>
      <c r="E96" s="7" t="s">
        <v>25</v>
      </c>
      <c r="F96" s="8">
        <v>41307</v>
      </c>
      <c r="G96" s="23">
        <f>YEAR(Tabelle117[[#This Row],[Geburtsdatum]])</f>
        <v>2013</v>
      </c>
      <c r="H96" s="23" t="s">
        <v>45</v>
      </c>
      <c r="I96" s="23" t="s">
        <v>937</v>
      </c>
      <c r="J96" s="5" t="s">
        <v>707</v>
      </c>
      <c r="K96" s="5" t="s">
        <v>707</v>
      </c>
      <c r="L96" s="24" t="s">
        <v>194</v>
      </c>
    </row>
    <row r="97" spans="1:12">
      <c r="A97" s="10" t="s">
        <v>397</v>
      </c>
      <c r="B97" s="7" t="s">
        <v>398</v>
      </c>
      <c r="C97" s="7" t="s">
        <v>3</v>
      </c>
      <c r="D97" s="7" t="s">
        <v>45</v>
      </c>
      <c r="E97" s="7" t="s">
        <v>25</v>
      </c>
      <c r="F97" s="8">
        <v>41464</v>
      </c>
      <c r="G97" s="23">
        <f>YEAR(Tabelle117[[#This Row],[Geburtsdatum]])</f>
        <v>2013</v>
      </c>
      <c r="H97" s="23" t="s">
        <v>45</v>
      </c>
      <c r="I97" s="23" t="s">
        <v>937</v>
      </c>
      <c r="J97" s="5" t="s">
        <v>707</v>
      </c>
      <c r="K97" s="5" t="s">
        <v>707</v>
      </c>
      <c r="L97" s="24" t="s">
        <v>194</v>
      </c>
    </row>
    <row r="98" spans="1:12">
      <c r="A98" s="10" t="s">
        <v>653</v>
      </c>
      <c r="B98" s="7" t="s">
        <v>654</v>
      </c>
      <c r="C98" s="7" t="s">
        <v>3</v>
      </c>
      <c r="D98" s="7" t="s">
        <v>45</v>
      </c>
      <c r="E98" s="7" t="s">
        <v>25</v>
      </c>
      <c r="F98" s="8">
        <v>41607</v>
      </c>
      <c r="G98" s="23">
        <f>YEAR(Tabelle117[[#This Row],[Geburtsdatum]])</f>
        <v>2013</v>
      </c>
      <c r="H98" s="23" t="s">
        <v>45</v>
      </c>
      <c r="I98" s="23" t="s">
        <v>937</v>
      </c>
      <c r="J98" s="5" t="s">
        <v>707</v>
      </c>
      <c r="K98" s="5" t="s">
        <v>707</v>
      </c>
      <c r="L98" s="24" t="s">
        <v>194</v>
      </c>
    </row>
    <row r="99" spans="1:12">
      <c r="A99" s="10" t="s">
        <v>662</v>
      </c>
      <c r="B99" s="7" t="s">
        <v>663</v>
      </c>
      <c r="C99" s="7" t="s">
        <v>3</v>
      </c>
      <c r="D99" s="7" t="s">
        <v>45</v>
      </c>
      <c r="E99" s="7" t="s">
        <v>25</v>
      </c>
      <c r="F99" s="8">
        <v>41612</v>
      </c>
      <c r="G99" s="23">
        <f>YEAR(Tabelle117[[#This Row],[Geburtsdatum]])</f>
        <v>2013</v>
      </c>
      <c r="H99" s="23" t="s">
        <v>45</v>
      </c>
      <c r="I99" s="23" t="s">
        <v>937</v>
      </c>
      <c r="J99" s="5" t="s">
        <v>707</v>
      </c>
      <c r="K99" s="5" t="s">
        <v>707</v>
      </c>
      <c r="L99" s="24" t="s">
        <v>194</v>
      </c>
    </row>
    <row r="100" spans="1:12">
      <c r="A100" s="10" t="s">
        <v>93</v>
      </c>
      <c r="B100" s="7" t="s">
        <v>94</v>
      </c>
      <c r="C100" s="7" t="s">
        <v>3</v>
      </c>
      <c r="D100" s="7" t="s">
        <v>45</v>
      </c>
      <c r="E100" s="7" t="s">
        <v>28</v>
      </c>
      <c r="F100" s="8">
        <v>41674</v>
      </c>
      <c r="G100" s="23">
        <f>YEAR(Tabelle117[[#This Row],[Geburtsdatum]])</f>
        <v>2014</v>
      </c>
      <c r="H100" s="23" t="s">
        <v>721</v>
      </c>
      <c r="I100" s="23" t="s">
        <v>937</v>
      </c>
      <c r="J100" s="5" t="s">
        <v>707</v>
      </c>
      <c r="K100" s="5" t="s">
        <v>707</v>
      </c>
      <c r="L100" s="24" t="s">
        <v>194</v>
      </c>
    </row>
    <row r="101" spans="1:12">
      <c r="A101" s="10" t="s">
        <v>50</v>
      </c>
      <c r="B101" s="7" t="s">
        <v>51</v>
      </c>
      <c r="C101" s="7" t="s">
        <v>3</v>
      </c>
      <c r="D101" s="7" t="s">
        <v>45</v>
      </c>
      <c r="E101" s="7" t="s">
        <v>25</v>
      </c>
      <c r="F101" s="8">
        <v>42017</v>
      </c>
      <c r="G101" s="23">
        <f>YEAR(Tabelle117[[#This Row],[Geburtsdatum]])</f>
        <v>2015</v>
      </c>
      <c r="H101" s="23" t="s">
        <v>722</v>
      </c>
      <c r="I101" s="23" t="s">
        <v>937</v>
      </c>
      <c r="J101" s="5" t="s">
        <v>707</v>
      </c>
      <c r="K101" s="5" t="s">
        <v>707</v>
      </c>
      <c r="L101" s="24" t="s">
        <v>194</v>
      </c>
    </row>
    <row r="102" spans="1:12">
      <c r="A102" s="10" t="s">
        <v>131</v>
      </c>
      <c r="B102" s="7" t="s">
        <v>132</v>
      </c>
      <c r="C102" s="7" t="s">
        <v>3</v>
      </c>
      <c r="D102" s="7" t="s">
        <v>45</v>
      </c>
      <c r="E102" s="7" t="s">
        <v>25</v>
      </c>
      <c r="F102" s="8">
        <v>42054</v>
      </c>
      <c r="G102" s="23">
        <f>YEAR(Tabelle117[[#This Row],[Geburtsdatum]])</f>
        <v>2015</v>
      </c>
      <c r="H102" s="23" t="s">
        <v>722</v>
      </c>
      <c r="I102" s="23" t="s">
        <v>937</v>
      </c>
      <c r="J102" s="5" t="s">
        <v>707</v>
      </c>
      <c r="K102" s="5" t="s">
        <v>707</v>
      </c>
      <c r="L102" s="24" t="s">
        <v>194</v>
      </c>
    </row>
    <row r="103" spans="1:12">
      <c r="A103" s="10" t="s">
        <v>227</v>
      </c>
      <c r="B103" s="7" t="s">
        <v>495</v>
      </c>
      <c r="C103" s="7" t="s">
        <v>3</v>
      </c>
      <c r="D103" s="7" t="s">
        <v>45</v>
      </c>
      <c r="E103" s="7" t="s">
        <v>25</v>
      </c>
      <c r="F103" s="8">
        <v>42618</v>
      </c>
      <c r="G103" s="23">
        <f>YEAR(Tabelle117[[#This Row],[Geburtsdatum]])</f>
        <v>2016</v>
      </c>
      <c r="H103" s="23" t="s">
        <v>722</v>
      </c>
      <c r="I103" s="23" t="s">
        <v>937</v>
      </c>
      <c r="J103" s="5" t="s">
        <v>194</v>
      </c>
      <c r="K103" s="5" t="s">
        <v>707</v>
      </c>
      <c r="L103" s="24" t="s">
        <v>194</v>
      </c>
    </row>
    <row r="104" spans="1:12">
      <c r="A104" s="10" t="s">
        <v>13</v>
      </c>
      <c r="B104" s="7" t="s">
        <v>14</v>
      </c>
      <c r="C104" s="7" t="s">
        <v>3</v>
      </c>
      <c r="D104" s="7" t="s">
        <v>9</v>
      </c>
      <c r="E104" s="7" t="s">
        <v>33</v>
      </c>
      <c r="F104" s="8">
        <v>39128</v>
      </c>
      <c r="G104" s="23">
        <f>YEAR(Tabelle117[[#This Row],[Geburtsdatum]])</f>
        <v>2007</v>
      </c>
      <c r="H104" s="23" t="s">
        <v>706</v>
      </c>
      <c r="I104" s="23" t="s">
        <v>938</v>
      </c>
      <c r="J104" s="5" t="s">
        <v>194</v>
      </c>
      <c r="K104" s="5" t="s">
        <v>194</v>
      </c>
      <c r="L104" s="24" t="s">
        <v>707</v>
      </c>
    </row>
    <row r="105" spans="1:12">
      <c r="A105" s="10" t="s">
        <v>174</v>
      </c>
      <c r="B105" s="7" t="s">
        <v>175</v>
      </c>
      <c r="C105" s="7" t="s">
        <v>54</v>
      </c>
      <c r="D105" s="7" t="s">
        <v>738</v>
      </c>
      <c r="E105" s="7" t="s">
        <v>33</v>
      </c>
      <c r="F105" s="8">
        <v>39157</v>
      </c>
      <c r="G105" s="23">
        <f>YEAR(Tabelle117[[#This Row],[Geburtsdatum]])</f>
        <v>2007</v>
      </c>
      <c r="H105" s="23" t="s">
        <v>706</v>
      </c>
      <c r="I105" s="23" t="s">
        <v>938</v>
      </c>
    </row>
    <row r="106" spans="1:12">
      <c r="A106" s="10" t="s">
        <v>215</v>
      </c>
      <c r="B106" s="7" t="s">
        <v>48</v>
      </c>
      <c r="C106" s="7" t="s">
        <v>3</v>
      </c>
      <c r="D106" s="7" t="s">
        <v>9</v>
      </c>
      <c r="E106" s="7" t="s">
        <v>33</v>
      </c>
      <c r="F106" s="8">
        <v>39177</v>
      </c>
      <c r="G106" s="23">
        <f>YEAR(Tabelle117[[#This Row],[Geburtsdatum]])</f>
        <v>2007</v>
      </c>
      <c r="H106" s="23" t="s">
        <v>706</v>
      </c>
      <c r="I106" s="23" t="s">
        <v>938</v>
      </c>
      <c r="J106" s="5" t="s">
        <v>707</v>
      </c>
      <c r="K106" s="5" t="s">
        <v>707</v>
      </c>
      <c r="L106" s="24" t="s">
        <v>707</v>
      </c>
    </row>
    <row r="107" spans="1:12">
      <c r="A107" s="10" t="s">
        <v>400</v>
      </c>
      <c r="B107" s="7" t="s">
        <v>401</v>
      </c>
      <c r="C107" s="7" t="s">
        <v>68</v>
      </c>
      <c r="D107" s="7" t="s">
        <v>9</v>
      </c>
      <c r="E107" s="7" t="s">
        <v>33</v>
      </c>
      <c r="F107" s="8">
        <v>39274</v>
      </c>
      <c r="G107" s="23">
        <f>YEAR(Tabelle117[[#This Row],[Geburtsdatum]])</f>
        <v>2007</v>
      </c>
      <c r="H107" s="23" t="s">
        <v>706</v>
      </c>
      <c r="I107" s="23" t="s">
        <v>938</v>
      </c>
      <c r="J107" s="5" t="s">
        <v>707</v>
      </c>
      <c r="K107" s="5" t="s">
        <v>707</v>
      </c>
      <c r="L107" s="24" t="s">
        <v>707</v>
      </c>
    </row>
    <row r="108" spans="1:12">
      <c r="A108" s="10" t="s">
        <v>7</v>
      </c>
      <c r="B108" s="7" t="s">
        <v>8</v>
      </c>
      <c r="C108" s="7" t="s">
        <v>3</v>
      </c>
      <c r="D108" s="7" t="s">
        <v>9</v>
      </c>
      <c r="E108" s="7" t="s">
        <v>33</v>
      </c>
      <c r="F108" s="8">
        <v>39336</v>
      </c>
      <c r="G108" s="23">
        <f>YEAR(Tabelle117[[#This Row],[Geburtsdatum]])</f>
        <v>2007</v>
      </c>
      <c r="H108" s="23" t="s">
        <v>706</v>
      </c>
      <c r="I108" s="23" t="s">
        <v>938</v>
      </c>
      <c r="J108" s="5" t="s">
        <v>194</v>
      </c>
      <c r="K108" s="5" t="s">
        <v>194</v>
      </c>
      <c r="L108" s="24" t="s">
        <v>707</v>
      </c>
    </row>
    <row r="109" spans="1:12">
      <c r="A109" s="10" t="s">
        <v>547</v>
      </c>
      <c r="B109" s="7" t="s">
        <v>548</v>
      </c>
      <c r="C109" s="7" t="s">
        <v>137</v>
      </c>
      <c r="D109" s="7" t="s">
        <v>9</v>
      </c>
      <c r="E109" s="7" t="s">
        <v>33</v>
      </c>
      <c r="F109" s="8">
        <v>39353</v>
      </c>
      <c r="G109" s="23">
        <f>YEAR(Tabelle117[[#This Row],[Geburtsdatum]])</f>
        <v>2007</v>
      </c>
      <c r="H109" s="23" t="s">
        <v>706</v>
      </c>
      <c r="I109" s="23" t="s">
        <v>938</v>
      </c>
      <c r="J109" s="5" t="s">
        <v>707</v>
      </c>
      <c r="K109" s="5" t="s">
        <v>707</v>
      </c>
      <c r="L109" s="24" t="s">
        <v>707</v>
      </c>
    </row>
    <row r="110" spans="1:12">
      <c r="A110" s="10" t="s">
        <v>640</v>
      </c>
      <c r="B110" s="7" t="s">
        <v>641</v>
      </c>
      <c r="C110" s="7" t="s">
        <v>3</v>
      </c>
      <c r="D110" s="7" t="s">
        <v>9</v>
      </c>
      <c r="E110" s="7" t="s">
        <v>30</v>
      </c>
      <c r="F110" s="8">
        <v>39408</v>
      </c>
      <c r="G110" s="23">
        <f>YEAR(Tabelle117[[#This Row],[Geburtsdatum]])</f>
        <v>2007</v>
      </c>
      <c r="H110" s="23" t="s">
        <v>706</v>
      </c>
      <c r="I110" s="23" t="s">
        <v>938</v>
      </c>
      <c r="J110" s="5" t="s">
        <v>194</v>
      </c>
      <c r="K110" s="5" t="s">
        <v>707</v>
      </c>
      <c r="L110" s="24" t="s">
        <v>707</v>
      </c>
    </row>
    <row r="111" spans="1:12">
      <c r="A111" s="10" t="s">
        <v>16</v>
      </c>
      <c r="B111" s="7" t="s">
        <v>17</v>
      </c>
      <c r="C111" s="7" t="s">
        <v>3</v>
      </c>
      <c r="D111" s="7" t="s">
        <v>12</v>
      </c>
      <c r="E111" s="7" t="s">
        <v>33</v>
      </c>
      <c r="F111" s="8">
        <v>39422</v>
      </c>
      <c r="G111" s="23">
        <f>YEAR(Tabelle117[[#This Row],[Geburtsdatum]])</f>
        <v>2007</v>
      </c>
      <c r="H111" s="23" t="s">
        <v>706</v>
      </c>
      <c r="I111" s="23" t="s">
        <v>938</v>
      </c>
      <c r="J111" s="5" t="s">
        <v>194</v>
      </c>
      <c r="K111" s="5" t="s">
        <v>194</v>
      </c>
      <c r="L111" s="24" t="s">
        <v>707</v>
      </c>
    </row>
    <row r="112" spans="1:12">
      <c r="A112" s="10" t="s">
        <v>723</v>
      </c>
      <c r="B112" s="7" t="s">
        <v>724</v>
      </c>
      <c r="C112" s="7" t="s">
        <v>3</v>
      </c>
      <c r="D112" s="7" t="s">
        <v>142</v>
      </c>
      <c r="E112" s="7" t="s">
        <v>33</v>
      </c>
      <c r="F112" s="8">
        <v>39428</v>
      </c>
      <c r="G112" s="23">
        <f>YEAR(Tabelle117[[#This Row],[Geburtsdatum]])</f>
        <v>2007</v>
      </c>
      <c r="H112" s="23" t="s">
        <v>706</v>
      </c>
      <c r="I112" s="23" t="s">
        <v>938</v>
      </c>
      <c r="J112" s="5" t="s">
        <v>194</v>
      </c>
      <c r="K112" s="5" t="s">
        <v>194</v>
      </c>
      <c r="L112" s="24" t="s">
        <v>707</v>
      </c>
    </row>
    <row r="113" spans="1:12">
      <c r="A113" s="10" t="s">
        <v>20</v>
      </c>
      <c r="B113" s="7" t="s">
        <v>21</v>
      </c>
      <c r="C113" s="7" t="s">
        <v>3</v>
      </c>
      <c r="D113" s="7" t="s">
        <v>9</v>
      </c>
      <c r="E113" s="7" t="s">
        <v>33</v>
      </c>
      <c r="F113" s="8">
        <v>39469</v>
      </c>
      <c r="G113" s="23">
        <f>YEAR(Tabelle117[[#This Row],[Geburtsdatum]])</f>
        <v>2008</v>
      </c>
      <c r="H113" s="23" t="s">
        <v>706</v>
      </c>
      <c r="I113" s="23" t="s">
        <v>938</v>
      </c>
      <c r="J113" s="5" t="s">
        <v>194</v>
      </c>
      <c r="K113" s="5" t="s">
        <v>194</v>
      </c>
      <c r="L113" s="24" t="s">
        <v>707</v>
      </c>
    </row>
    <row r="114" spans="1:12">
      <c r="A114" s="10" t="s">
        <v>195</v>
      </c>
      <c r="B114" s="7" t="s">
        <v>196</v>
      </c>
      <c r="C114" s="7" t="s">
        <v>3</v>
      </c>
      <c r="D114" s="7" t="s">
        <v>54</v>
      </c>
      <c r="E114" s="7" t="s">
        <v>33</v>
      </c>
      <c r="F114" s="8">
        <v>39535</v>
      </c>
      <c r="G114" s="23">
        <f>YEAR(Tabelle117[[#This Row],[Geburtsdatum]])</f>
        <v>2008</v>
      </c>
      <c r="H114" s="23" t="s">
        <v>706</v>
      </c>
      <c r="I114" s="23" t="s">
        <v>938</v>
      </c>
      <c r="J114" s="5" t="s">
        <v>194</v>
      </c>
      <c r="K114" s="5" t="s">
        <v>707</v>
      </c>
      <c r="L114" s="24" t="s">
        <v>194</v>
      </c>
    </row>
    <row r="115" spans="1:12">
      <c r="A115" s="10" t="s">
        <v>258</v>
      </c>
      <c r="B115" s="7" t="s">
        <v>259</v>
      </c>
      <c r="C115" s="7" t="s">
        <v>3</v>
      </c>
      <c r="D115" s="7" t="s">
        <v>9</v>
      </c>
      <c r="E115" s="7" t="s">
        <v>33</v>
      </c>
      <c r="F115" s="8">
        <v>39565</v>
      </c>
      <c r="G115" s="23">
        <f>YEAR(Tabelle117[[#This Row],[Geburtsdatum]])</f>
        <v>2008</v>
      </c>
      <c r="H115" s="23" t="s">
        <v>706</v>
      </c>
      <c r="I115" s="23" t="s">
        <v>938</v>
      </c>
      <c r="J115" s="5" t="s">
        <v>707</v>
      </c>
      <c r="K115" s="5" t="s">
        <v>707</v>
      </c>
      <c r="L115" s="24" t="s">
        <v>707</v>
      </c>
    </row>
    <row r="116" spans="1:12">
      <c r="A116" s="10" t="s">
        <v>725</v>
      </c>
      <c r="B116" s="7" t="s">
        <v>726</v>
      </c>
      <c r="C116" s="7" t="s">
        <v>3</v>
      </c>
      <c r="D116" s="7" t="s">
        <v>9</v>
      </c>
      <c r="E116" s="7" t="s">
        <v>33</v>
      </c>
      <c r="F116" s="8">
        <v>39576</v>
      </c>
      <c r="G116" s="23">
        <f>YEAR(Tabelle117[[#This Row],[Geburtsdatum]])</f>
        <v>2008</v>
      </c>
      <c r="H116" s="23" t="s">
        <v>706</v>
      </c>
      <c r="I116" s="23" t="s">
        <v>938</v>
      </c>
      <c r="J116" s="5" t="s">
        <v>194</v>
      </c>
      <c r="K116" s="5" t="s">
        <v>194</v>
      </c>
      <c r="L116" s="24" t="s">
        <v>707</v>
      </c>
    </row>
    <row r="117" spans="1:12">
      <c r="A117" s="10" t="s">
        <v>314</v>
      </c>
      <c r="B117" s="7" t="s">
        <v>315</v>
      </c>
      <c r="C117" s="7" t="s">
        <v>3</v>
      </c>
      <c r="D117" s="7" t="s">
        <v>9</v>
      </c>
      <c r="E117" s="7" t="s">
        <v>33</v>
      </c>
      <c r="F117" s="8">
        <v>39602</v>
      </c>
      <c r="G117" s="23">
        <f>YEAR(Tabelle117[[#This Row],[Geburtsdatum]])</f>
        <v>2008</v>
      </c>
      <c r="H117" s="23" t="s">
        <v>706</v>
      </c>
      <c r="I117" s="23" t="s">
        <v>938</v>
      </c>
      <c r="J117" s="5" t="s">
        <v>707</v>
      </c>
      <c r="K117" s="5" t="s">
        <v>707</v>
      </c>
      <c r="L117" s="24" t="s">
        <v>707</v>
      </c>
    </row>
    <row r="118" spans="1:12">
      <c r="A118" s="10" t="s">
        <v>420</v>
      </c>
      <c r="B118" s="7" t="s">
        <v>159</v>
      </c>
      <c r="C118" s="7" t="s">
        <v>3</v>
      </c>
      <c r="D118" s="7" t="s">
        <v>9</v>
      </c>
      <c r="E118" s="7" t="s">
        <v>33</v>
      </c>
      <c r="F118" s="8">
        <v>39653</v>
      </c>
      <c r="G118" s="23">
        <f>YEAR(Tabelle117[[#This Row],[Geburtsdatum]])</f>
        <v>2008</v>
      </c>
      <c r="H118" s="23" t="s">
        <v>706</v>
      </c>
      <c r="I118" s="23" t="s">
        <v>938</v>
      </c>
      <c r="J118" s="5" t="s">
        <v>707</v>
      </c>
      <c r="K118" s="5" t="s">
        <v>707</v>
      </c>
      <c r="L118" s="24" t="s">
        <v>707</v>
      </c>
    </row>
    <row r="119" spans="1:12">
      <c r="A119" s="10" t="s">
        <v>18</v>
      </c>
      <c r="B119" s="7" t="s">
        <v>19</v>
      </c>
      <c r="C119" s="7" t="s">
        <v>3</v>
      </c>
      <c r="D119" s="7" t="s">
        <v>12</v>
      </c>
      <c r="E119" s="7" t="s">
        <v>33</v>
      </c>
      <c r="F119" s="8">
        <v>39670</v>
      </c>
      <c r="G119" s="23">
        <f>YEAR(Tabelle117[[#This Row],[Geburtsdatum]])</f>
        <v>2008</v>
      </c>
      <c r="H119" s="23" t="s">
        <v>706</v>
      </c>
      <c r="I119" s="23" t="s">
        <v>938</v>
      </c>
      <c r="J119" s="5" t="s">
        <v>194</v>
      </c>
      <c r="K119" s="5" t="s">
        <v>194</v>
      </c>
      <c r="L119" s="24" t="s">
        <v>707</v>
      </c>
    </row>
    <row r="120" spans="1:12">
      <c r="A120" s="10" t="s">
        <v>491</v>
      </c>
      <c r="B120" s="7" t="s">
        <v>492</v>
      </c>
      <c r="C120" s="7" t="s">
        <v>3</v>
      </c>
      <c r="D120" s="7" t="s">
        <v>9</v>
      </c>
      <c r="E120" s="7" t="s">
        <v>33</v>
      </c>
      <c r="F120" s="8">
        <v>39695</v>
      </c>
      <c r="G120" s="23">
        <f>YEAR(Tabelle117[[#This Row],[Geburtsdatum]])</f>
        <v>2008</v>
      </c>
      <c r="H120" s="23" t="s">
        <v>706</v>
      </c>
      <c r="I120" s="23" t="s">
        <v>938</v>
      </c>
      <c r="J120" s="5" t="s">
        <v>707</v>
      </c>
      <c r="K120" s="5" t="s">
        <v>707</v>
      </c>
      <c r="L120" s="24" t="s">
        <v>707</v>
      </c>
    </row>
    <row r="121" spans="1:12">
      <c r="A121" s="10" t="s">
        <v>589</v>
      </c>
      <c r="B121" s="7" t="s">
        <v>590</v>
      </c>
      <c r="C121" s="7" t="s">
        <v>59</v>
      </c>
      <c r="D121" s="7" t="s">
        <v>9</v>
      </c>
      <c r="E121" s="7" t="s">
        <v>33</v>
      </c>
      <c r="F121" s="8">
        <v>39740</v>
      </c>
      <c r="G121" s="23">
        <f>YEAR(Tabelle117[[#This Row],[Geburtsdatum]])</f>
        <v>2008</v>
      </c>
      <c r="H121" s="23" t="s">
        <v>706</v>
      </c>
      <c r="I121" s="23" t="s">
        <v>938</v>
      </c>
      <c r="J121" s="5" t="s">
        <v>707</v>
      </c>
      <c r="K121" s="5" t="s">
        <v>707</v>
      </c>
      <c r="L121" s="24" t="s">
        <v>707</v>
      </c>
    </row>
    <row r="122" spans="1:12">
      <c r="A122" s="10" t="s">
        <v>623</v>
      </c>
      <c r="B122" s="7" t="s">
        <v>390</v>
      </c>
      <c r="C122" s="7" t="s">
        <v>68</v>
      </c>
      <c r="D122" s="7" t="s">
        <v>9</v>
      </c>
      <c r="E122" s="7" t="s">
        <v>33</v>
      </c>
      <c r="F122" s="8">
        <v>39758</v>
      </c>
      <c r="G122" s="23">
        <f>YEAR(Tabelle117[[#This Row],[Geburtsdatum]])</f>
        <v>2008</v>
      </c>
      <c r="H122" s="23" t="s">
        <v>706</v>
      </c>
      <c r="I122" s="23" t="s">
        <v>938</v>
      </c>
      <c r="J122" s="5" t="s">
        <v>707</v>
      </c>
      <c r="K122" s="5" t="s">
        <v>707</v>
      </c>
      <c r="L122" s="24" t="s">
        <v>707</v>
      </c>
    </row>
    <row r="123" spans="1:12">
      <c r="A123" s="10" t="s">
        <v>47</v>
      </c>
      <c r="B123" s="7" t="s">
        <v>48</v>
      </c>
      <c r="C123" s="7" t="s">
        <v>49</v>
      </c>
      <c r="D123" s="7" t="s">
        <v>9</v>
      </c>
      <c r="E123" s="7" t="s">
        <v>33</v>
      </c>
      <c r="F123" s="8">
        <v>39823</v>
      </c>
      <c r="G123" s="23">
        <f>YEAR(Tabelle117[[#This Row],[Geburtsdatum]])</f>
        <v>2009</v>
      </c>
      <c r="H123" s="23" t="s">
        <v>712</v>
      </c>
      <c r="I123" s="23" t="s">
        <v>938</v>
      </c>
      <c r="J123" s="5" t="s">
        <v>707</v>
      </c>
      <c r="K123" s="5" t="s">
        <v>707</v>
      </c>
      <c r="L123" s="24" t="s">
        <v>194</v>
      </c>
    </row>
    <row r="124" spans="1:12">
      <c r="A124" s="10" t="s">
        <v>89</v>
      </c>
      <c r="B124" s="7" t="s">
        <v>90</v>
      </c>
      <c r="C124" s="7" t="s">
        <v>3</v>
      </c>
      <c r="D124" s="7" t="s">
        <v>9</v>
      </c>
      <c r="E124" s="7" t="s">
        <v>33</v>
      </c>
      <c r="F124" s="8">
        <v>39846</v>
      </c>
      <c r="G124" s="23">
        <f>YEAR(Tabelle117[[#This Row],[Geburtsdatum]])</f>
        <v>2009</v>
      </c>
      <c r="H124" s="23" t="s">
        <v>712</v>
      </c>
      <c r="I124" s="23" t="s">
        <v>938</v>
      </c>
      <c r="J124" s="5" t="s">
        <v>707</v>
      </c>
      <c r="K124" s="5" t="s">
        <v>707</v>
      </c>
      <c r="L124" s="24" t="s">
        <v>707</v>
      </c>
    </row>
    <row r="125" spans="1:12">
      <c r="A125" s="10" t="s">
        <v>186</v>
      </c>
      <c r="B125" s="7" t="s">
        <v>187</v>
      </c>
      <c r="C125" s="7" t="s">
        <v>137</v>
      </c>
      <c r="D125" s="7" t="s">
        <v>9</v>
      </c>
      <c r="E125" s="7" t="s">
        <v>33</v>
      </c>
      <c r="F125" s="8">
        <v>39895</v>
      </c>
      <c r="G125" s="23">
        <f>YEAR(Tabelle117[[#This Row],[Geburtsdatum]])</f>
        <v>2009</v>
      </c>
      <c r="H125" s="23" t="s">
        <v>712</v>
      </c>
      <c r="I125" s="23" t="s">
        <v>938</v>
      </c>
      <c r="J125" s="5" t="s">
        <v>707</v>
      </c>
      <c r="K125" s="5" t="s">
        <v>707</v>
      </c>
      <c r="L125" s="24" t="s">
        <v>707</v>
      </c>
    </row>
    <row r="126" spans="1:12">
      <c r="A126" s="10" t="s">
        <v>723</v>
      </c>
      <c r="B126" s="7" t="s">
        <v>728</v>
      </c>
      <c r="C126" s="7" t="s">
        <v>3</v>
      </c>
      <c r="D126" s="7" t="s">
        <v>9</v>
      </c>
      <c r="E126" s="7" t="s">
        <v>33</v>
      </c>
      <c r="F126" s="8">
        <v>39898</v>
      </c>
      <c r="G126" s="23">
        <f>YEAR(Tabelle117[[#This Row],[Geburtsdatum]])</f>
        <v>2009</v>
      </c>
      <c r="H126" s="23" t="s">
        <v>712</v>
      </c>
      <c r="I126" s="23" t="s">
        <v>938</v>
      </c>
      <c r="J126" s="5" t="s">
        <v>194</v>
      </c>
      <c r="K126" s="5" t="s">
        <v>194</v>
      </c>
      <c r="L126" s="24" t="s">
        <v>707</v>
      </c>
    </row>
    <row r="127" spans="1:12">
      <c r="A127" s="10" t="s">
        <v>727</v>
      </c>
      <c r="B127" s="7" t="s">
        <v>204</v>
      </c>
      <c r="C127" s="7" t="s">
        <v>46</v>
      </c>
      <c r="D127" s="7" t="s">
        <v>9</v>
      </c>
      <c r="E127" s="7" t="s">
        <v>30</v>
      </c>
      <c r="F127" s="8">
        <v>39903</v>
      </c>
      <c r="G127" s="23">
        <f>YEAR(Tabelle117[[#This Row],[Geburtsdatum]])</f>
        <v>2009</v>
      </c>
      <c r="H127" s="23" t="s">
        <v>712</v>
      </c>
      <c r="I127" s="23" t="s">
        <v>938</v>
      </c>
      <c r="J127" s="5" t="s">
        <v>194</v>
      </c>
      <c r="K127" s="5" t="s">
        <v>707</v>
      </c>
      <c r="L127" s="24" t="s">
        <v>707</v>
      </c>
    </row>
    <row r="128" spans="1:12">
      <c r="A128" s="10" t="s">
        <v>353</v>
      </c>
      <c r="B128" s="7" t="s">
        <v>354</v>
      </c>
      <c r="C128" s="7" t="s">
        <v>3</v>
      </c>
      <c r="D128" s="7" t="s">
        <v>9</v>
      </c>
      <c r="E128" s="7" t="s">
        <v>33</v>
      </c>
      <c r="F128" s="8">
        <v>39986</v>
      </c>
      <c r="G128" s="23">
        <f>YEAR(Tabelle117[[#This Row],[Geburtsdatum]])</f>
        <v>2009</v>
      </c>
      <c r="H128" s="23" t="s">
        <v>712</v>
      </c>
      <c r="I128" s="23" t="s">
        <v>938</v>
      </c>
      <c r="J128" s="5" t="s">
        <v>707</v>
      </c>
      <c r="K128" s="5" t="s">
        <v>707</v>
      </c>
      <c r="L128" s="24" t="s">
        <v>707</v>
      </c>
    </row>
    <row r="129" spans="1:12">
      <c r="A129" s="10" t="s">
        <v>349</v>
      </c>
      <c r="B129" s="7" t="s">
        <v>350</v>
      </c>
      <c r="C129" s="7" t="s">
        <v>3</v>
      </c>
      <c r="D129" s="7" t="s">
        <v>142</v>
      </c>
      <c r="E129" s="7" t="s">
        <v>33</v>
      </c>
      <c r="F129" s="8">
        <v>39986</v>
      </c>
      <c r="G129" s="23">
        <f>YEAR(Tabelle117[[#This Row],[Geburtsdatum]])</f>
        <v>2009</v>
      </c>
      <c r="H129" s="23" t="s">
        <v>712</v>
      </c>
      <c r="I129" s="23" t="s">
        <v>938</v>
      </c>
      <c r="J129" s="5" t="s">
        <v>707</v>
      </c>
      <c r="K129" s="5" t="s">
        <v>707</v>
      </c>
      <c r="L129" s="24" t="s">
        <v>707</v>
      </c>
    </row>
    <row r="130" spans="1:12">
      <c r="A130" s="10" t="s">
        <v>362</v>
      </c>
      <c r="B130" s="7" t="s">
        <v>363</v>
      </c>
      <c r="C130" s="7" t="s">
        <v>3</v>
      </c>
      <c r="D130" s="7" t="s">
        <v>142</v>
      </c>
      <c r="E130" s="7" t="s">
        <v>33</v>
      </c>
      <c r="F130" s="8">
        <v>39989</v>
      </c>
      <c r="G130" s="23">
        <f>YEAR(Tabelle117[[#This Row],[Geburtsdatum]])</f>
        <v>2009</v>
      </c>
      <c r="H130" s="23" t="s">
        <v>712</v>
      </c>
      <c r="I130" s="23" t="s">
        <v>938</v>
      </c>
      <c r="J130" s="5" t="s">
        <v>707</v>
      </c>
      <c r="K130" s="5" t="s">
        <v>707</v>
      </c>
      <c r="L130" s="24" t="s">
        <v>707</v>
      </c>
    </row>
    <row r="131" spans="1:12">
      <c r="A131" s="10" t="s">
        <v>364</v>
      </c>
      <c r="B131" s="7" t="s">
        <v>27</v>
      </c>
      <c r="C131" s="7" t="s">
        <v>3</v>
      </c>
      <c r="D131" s="7" t="s">
        <v>142</v>
      </c>
      <c r="E131" s="7" t="s">
        <v>33</v>
      </c>
      <c r="F131" s="8">
        <v>39989</v>
      </c>
      <c r="G131" s="23">
        <f>YEAR(Tabelle117[[#This Row],[Geburtsdatum]])</f>
        <v>2009</v>
      </c>
      <c r="H131" s="23" t="s">
        <v>712</v>
      </c>
      <c r="I131" s="23" t="s">
        <v>938</v>
      </c>
      <c r="J131" s="5" t="s">
        <v>194</v>
      </c>
      <c r="K131" s="5" t="s">
        <v>707</v>
      </c>
      <c r="L131" s="24" t="s">
        <v>194</v>
      </c>
    </row>
    <row r="132" spans="1:12">
      <c r="A132" s="10" t="s">
        <v>357</v>
      </c>
      <c r="B132" s="7" t="s">
        <v>372</v>
      </c>
      <c r="C132" s="7" t="s">
        <v>3</v>
      </c>
      <c r="D132" s="7" t="s">
        <v>142</v>
      </c>
      <c r="E132" s="7" t="s">
        <v>33</v>
      </c>
      <c r="F132" s="8">
        <v>39995</v>
      </c>
      <c r="G132" s="23">
        <f>YEAR(Tabelle117[[#This Row],[Geburtsdatum]])</f>
        <v>2009</v>
      </c>
      <c r="H132" s="23" t="s">
        <v>712</v>
      </c>
      <c r="I132" s="23" t="s">
        <v>938</v>
      </c>
      <c r="J132" s="5" t="s">
        <v>707</v>
      </c>
      <c r="K132" s="5" t="s">
        <v>707</v>
      </c>
      <c r="L132" s="24" t="s">
        <v>707</v>
      </c>
    </row>
    <row r="133" spans="1:12">
      <c r="A133" s="10" t="s">
        <v>373</v>
      </c>
      <c r="B133" s="7" t="s">
        <v>374</v>
      </c>
      <c r="C133" s="7" t="s">
        <v>49</v>
      </c>
      <c r="D133" s="7" t="s">
        <v>9</v>
      </c>
      <c r="E133" s="7" t="s">
        <v>33</v>
      </c>
      <c r="F133" s="8">
        <v>39996</v>
      </c>
      <c r="G133" s="23">
        <f>YEAR(Tabelle117[[#This Row],[Geburtsdatum]])</f>
        <v>2009</v>
      </c>
      <c r="H133" s="23" t="s">
        <v>712</v>
      </c>
      <c r="I133" s="23" t="s">
        <v>938</v>
      </c>
      <c r="J133" s="5" t="s">
        <v>707</v>
      </c>
      <c r="K133" s="5" t="s">
        <v>707</v>
      </c>
      <c r="L133" s="24" t="s">
        <v>707</v>
      </c>
    </row>
    <row r="134" spans="1:12">
      <c r="A134" s="10" t="s">
        <v>399</v>
      </c>
      <c r="B134" s="7" t="s">
        <v>392</v>
      </c>
      <c r="C134" s="7" t="s">
        <v>3</v>
      </c>
      <c r="D134" s="7" t="s">
        <v>142</v>
      </c>
      <c r="E134" s="7" t="s">
        <v>30</v>
      </c>
      <c r="F134" s="8">
        <v>40004</v>
      </c>
      <c r="G134" s="23">
        <f>YEAR(Tabelle117[[#This Row],[Geburtsdatum]])</f>
        <v>2009</v>
      </c>
      <c r="H134" s="23" t="s">
        <v>712</v>
      </c>
      <c r="I134" s="23" t="s">
        <v>938</v>
      </c>
      <c r="J134" s="5" t="s">
        <v>707</v>
      </c>
      <c r="K134" s="5" t="s">
        <v>707</v>
      </c>
      <c r="L134" s="24" t="s">
        <v>707</v>
      </c>
    </row>
    <row r="135" spans="1:12">
      <c r="A135" s="10" t="s">
        <v>391</v>
      </c>
      <c r="B135" s="7" t="s">
        <v>414</v>
      </c>
      <c r="C135" s="7" t="s">
        <v>3</v>
      </c>
      <c r="D135" s="7" t="s">
        <v>9</v>
      </c>
      <c r="E135" s="7" t="s">
        <v>30</v>
      </c>
      <c r="F135" s="8">
        <v>40014</v>
      </c>
      <c r="G135" s="23">
        <f>YEAR(Tabelle117[[#This Row],[Geburtsdatum]])</f>
        <v>2009</v>
      </c>
      <c r="H135" s="23" t="s">
        <v>712</v>
      </c>
      <c r="I135" s="23" t="s">
        <v>938</v>
      </c>
      <c r="J135" s="5" t="s">
        <v>194</v>
      </c>
      <c r="K135" s="5" t="s">
        <v>707</v>
      </c>
      <c r="L135" s="24" t="s">
        <v>194</v>
      </c>
    </row>
    <row r="136" spans="1:12">
      <c r="A136" s="10" t="s">
        <v>466</v>
      </c>
      <c r="B136" s="7" t="s">
        <v>467</v>
      </c>
      <c r="C136" s="7" t="s">
        <v>3</v>
      </c>
      <c r="D136" s="7" t="s">
        <v>9</v>
      </c>
      <c r="E136" s="7" t="s">
        <v>33</v>
      </c>
      <c r="F136" s="8">
        <v>40044</v>
      </c>
      <c r="G136" s="23">
        <f>YEAR(Tabelle117[[#This Row],[Geburtsdatum]])</f>
        <v>2009</v>
      </c>
      <c r="H136" s="23" t="s">
        <v>712</v>
      </c>
      <c r="I136" s="23" t="s">
        <v>938</v>
      </c>
      <c r="J136" s="5" t="s">
        <v>707</v>
      </c>
      <c r="K136" s="5" t="s">
        <v>707</v>
      </c>
      <c r="L136" s="24" t="s">
        <v>707</v>
      </c>
    </row>
    <row r="137" spans="1:12">
      <c r="A137" s="10" t="s">
        <v>539</v>
      </c>
      <c r="B137" s="7" t="s">
        <v>269</v>
      </c>
      <c r="C137" s="7" t="s">
        <v>3</v>
      </c>
      <c r="D137" s="7" t="s">
        <v>9</v>
      </c>
      <c r="E137" s="7" t="s">
        <v>30</v>
      </c>
      <c r="F137" s="8">
        <v>40080</v>
      </c>
      <c r="G137" s="23">
        <f>YEAR(Tabelle117[[#This Row],[Geburtsdatum]])</f>
        <v>2009</v>
      </c>
      <c r="H137" s="23" t="s">
        <v>712</v>
      </c>
      <c r="I137" s="23" t="s">
        <v>938</v>
      </c>
      <c r="J137" s="5" t="s">
        <v>194</v>
      </c>
      <c r="K137" s="5" t="s">
        <v>707</v>
      </c>
      <c r="L137" s="24" t="s">
        <v>707</v>
      </c>
    </row>
    <row r="138" spans="1:12">
      <c r="A138" s="10" t="s">
        <v>564</v>
      </c>
      <c r="B138" s="7" t="s">
        <v>565</v>
      </c>
      <c r="C138" s="7" t="s">
        <v>3</v>
      </c>
      <c r="D138" s="7" t="s">
        <v>9</v>
      </c>
      <c r="E138" s="7" t="s">
        <v>30</v>
      </c>
      <c r="F138" s="8">
        <v>40093</v>
      </c>
      <c r="G138" s="23">
        <f>YEAR(Tabelle117[[#This Row],[Geburtsdatum]])</f>
        <v>2009</v>
      </c>
      <c r="H138" s="23" t="s">
        <v>712</v>
      </c>
      <c r="I138" s="23" t="s">
        <v>938</v>
      </c>
      <c r="J138" s="5" t="s">
        <v>707</v>
      </c>
      <c r="K138" s="5" t="s">
        <v>707</v>
      </c>
      <c r="L138" s="24" t="s">
        <v>707</v>
      </c>
    </row>
    <row r="139" spans="1:12">
      <c r="A139" s="10" t="s">
        <v>568</v>
      </c>
      <c r="B139" s="7" t="s">
        <v>569</v>
      </c>
      <c r="C139" s="7" t="s">
        <v>3</v>
      </c>
      <c r="D139" s="7" t="s">
        <v>142</v>
      </c>
      <c r="E139" s="7" t="s">
        <v>33</v>
      </c>
      <c r="F139" s="8">
        <v>40095</v>
      </c>
      <c r="G139" s="23">
        <f>YEAR(Tabelle117[[#This Row],[Geburtsdatum]])</f>
        <v>2009</v>
      </c>
      <c r="H139" s="23" t="s">
        <v>712</v>
      </c>
      <c r="I139" s="23" t="s">
        <v>938</v>
      </c>
      <c r="J139" s="5" t="s">
        <v>707</v>
      </c>
      <c r="K139" s="5" t="s">
        <v>707</v>
      </c>
      <c r="L139" s="24" t="s">
        <v>707</v>
      </c>
    </row>
    <row r="140" spans="1:12">
      <c r="A140" s="10" t="s">
        <v>576</v>
      </c>
      <c r="B140" s="7" t="s">
        <v>577</v>
      </c>
      <c r="C140" s="7" t="s">
        <v>3</v>
      </c>
      <c r="D140" s="7" t="s">
        <v>9</v>
      </c>
      <c r="E140" s="7" t="s">
        <v>30</v>
      </c>
      <c r="F140" s="8">
        <v>40099</v>
      </c>
      <c r="G140" s="23">
        <f>YEAR(Tabelle117[[#This Row],[Geburtsdatum]])</f>
        <v>2009</v>
      </c>
      <c r="H140" s="23" t="s">
        <v>712</v>
      </c>
      <c r="I140" s="23" t="s">
        <v>938</v>
      </c>
      <c r="J140" s="5" t="s">
        <v>194</v>
      </c>
      <c r="K140" s="5" t="s">
        <v>707</v>
      </c>
      <c r="L140" s="24" t="s">
        <v>707</v>
      </c>
    </row>
    <row r="141" spans="1:12">
      <c r="A141" s="10" t="s">
        <v>580</v>
      </c>
      <c r="B141" s="7" t="s">
        <v>581</v>
      </c>
      <c r="C141" s="7" t="s">
        <v>3</v>
      </c>
      <c r="D141" s="7" t="s">
        <v>142</v>
      </c>
      <c r="E141" s="7" t="s">
        <v>33</v>
      </c>
      <c r="F141" s="8">
        <v>40100</v>
      </c>
      <c r="G141" s="23">
        <f>YEAR(Tabelle117[[#This Row],[Geburtsdatum]])</f>
        <v>2009</v>
      </c>
      <c r="H141" s="23" t="s">
        <v>712</v>
      </c>
      <c r="I141" s="23" t="s">
        <v>938</v>
      </c>
      <c r="J141" s="5" t="s">
        <v>707</v>
      </c>
      <c r="K141" s="5" t="s">
        <v>707</v>
      </c>
      <c r="L141" s="24" t="s">
        <v>707</v>
      </c>
    </row>
    <row r="142" spans="1:12">
      <c r="A142" s="10" t="s">
        <v>691</v>
      </c>
      <c r="B142" s="7" t="s">
        <v>692</v>
      </c>
      <c r="C142" s="7" t="s">
        <v>3</v>
      </c>
      <c r="D142" s="7" t="s">
        <v>142</v>
      </c>
      <c r="E142" s="7" t="s">
        <v>30</v>
      </c>
      <c r="F142" s="8">
        <v>40170</v>
      </c>
      <c r="G142" s="23">
        <f>YEAR(Tabelle117[[#This Row],[Geburtsdatum]])</f>
        <v>2009</v>
      </c>
      <c r="H142" s="23" t="s">
        <v>712</v>
      </c>
      <c r="I142" s="23" t="s">
        <v>938</v>
      </c>
      <c r="J142" s="5" t="s">
        <v>707</v>
      </c>
      <c r="K142" s="5" t="s">
        <v>707</v>
      </c>
      <c r="L142" s="24" t="s">
        <v>707</v>
      </c>
    </row>
    <row r="143" spans="1:12">
      <c r="A143" s="10" t="s">
        <v>83</v>
      </c>
      <c r="B143" s="7" t="s">
        <v>84</v>
      </c>
      <c r="C143" s="7" t="s">
        <v>68</v>
      </c>
      <c r="D143" s="7" t="s">
        <v>9</v>
      </c>
      <c r="E143" s="7" t="s">
        <v>33</v>
      </c>
      <c r="F143" s="8">
        <v>40209</v>
      </c>
      <c r="G143" s="23">
        <f>YEAR(Tabelle117[[#This Row],[Geburtsdatum]])</f>
        <v>2010</v>
      </c>
      <c r="H143" s="23" t="s">
        <v>712</v>
      </c>
      <c r="I143" s="23" t="s">
        <v>939</v>
      </c>
      <c r="J143" s="5" t="s">
        <v>707</v>
      </c>
      <c r="K143" s="5" t="s">
        <v>707</v>
      </c>
      <c r="L143" s="24" t="s">
        <v>707</v>
      </c>
    </row>
    <row r="144" spans="1:12">
      <c r="A144" s="10" t="s">
        <v>140</v>
      </c>
      <c r="B144" s="7" t="s">
        <v>141</v>
      </c>
      <c r="C144" s="7" t="s">
        <v>3</v>
      </c>
      <c r="D144" s="7" t="s">
        <v>142</v>
      </c>
      <c r="E144" s="7" t="s">
        <v>33</v>
      </c>
      <c r="F144" s="8">
        <v>40235</v>
      </c>
      <c r="G144" s="23">
        <f>YEAR(Tabelle117[[#This Row],[Geburtsdatum]])</f>
        <v>2010</v>
      </c>
      <c r="H144" s="23" t="s">
        <v>712</v>
      </c>
      <c r="I144" s="23" t="s">
        <v>939</v>
      </c>
      <c r="J144" s="5" t="s">
        <v>707</v>
      </c>
      <c r="K144" s="5" t="s">
        <v>707</v>
      </c>
      <c r="L144" s="24" t="s">
        <v>707</v>
      </c>
    </row>
    <row r="145" spans="1:12">
      <c r="A145" s="10" t="s">
        <v>291</v>
      </c>
      <c r="B145" s="7" t="s">
        <v>292</v>
      </c>
      <c r="C145" s="7" t="s">
        <v>3</v>
      </c>
      <c r="D145" s="7" t="s">
        <v>142</v>
      </c>
      <c r="E145" s="7" t="s">
        <v>33</v>
      </c>
      <c r="F145" s="8">
        <v>40311</v>
      </c>
      <c r="G145" s="23">
        <f>YEAR(Tabelle117[[#This Row],[Geburtsdatum]])</f>
        <v>2010</v>
      </c>
      <c r="H145" s="23" t="s">
        <v>712</v>
      </c>
      <c r="I145" s="23" t="s">
        <v>939</v>
      </c>
      <c r="J145" s="5" t="s">
        <v>707</v>
      </c>
      <c r="K145" s="5" t="s">
        <v>194</v>
      </c>
      <c r="L145" s="24" t="s">
        <v>194</v>
      </c>
    </row>
    <row r="146" spans="1:12">
      <c r="A146" s="10" t="s">
        <v>295</v>
      </c>
      <c r="B146" s="7" t="s">
        <v>296</v>
      </c>
      <c r="C146" s="7" t="s">
        <v>3</v>
      </c>
      <c r="D146" s="7" t="s">
        <v>15</v>
      </c>
      <c r="E146" s="7" t="s">
        <v>33</v>
      </c>
      <c r="F146" s="8">
        <v>40312</v>
      </c>
      <c r="G146" s="23">
        <f>YEAR(Tabelle117[[#This Row],[Geburtsdatum]])</f>
        <v>2010</v>
      </c>
      <c r="H146" s="23" t="s">
        <v>712</v>
      </c>
      <c r="I146" s="23" t="s">
        <v>939</v>
      </c>
      <c r="J146" s="5" t="s">
        <v>707</v>
      </c>
      <c r="K146" s="5" t="s">
        <v>707</v>
      </c>
      <c r="L146" s="24" t="s">
        <v>707</v>
      </c>
    </row>
    <row r="147" spans="1:12">
      <c r="A147" s="10" t="s">
        <v>336</v>
      </c>
      <c r="B147" s="7" t="s">
        <v>337</v>
      </c>
      <c r="C147" s="7" t="s">
        <v>68</v>
      </c>
      <c r="D147" s="7" t="s">
        <v>9</v>
      </c>
      <c r="E147" s="7" t="s">
        <v>33</v>
      </c>
      <c r="F147" s="8">
        <v>40345</v>
      </c>
      <c r="G147" s="23">
        <f>YEAR(Tabelle117[[#This Row],[Geburtsdatum]])</f>
        <v>2010</v>
      </c>
      <c r="H147" s="23" t="s">
        <v>712</v>
      </c>
      <c r="I147" s="23" t="s">
        <v>939</v>
      </c>
      <c r="J147" s="5" t="s">
        <v>707</v>
      </c>
      <c r="K147" s="5" t="s">
        <v>707</v>
      </c>
      <c r="L147" s="24" t="s">
        <v>707</v>
      </c>
    </row>
    <row r="148" spans="1:12">
      <c r="A148" s="10" t="s">
        <v>357</v>
      </c>
      <c r="B148" s="7" t="s">
        <v>358</v>
      </c>
      <c r="C148" s="7" t="s">
        <v>3</v>
      </c>
      <c r="D148" s="7" t="s">
        <v>142</v>
      </c>
      <c r="E148" s="7" t="s">
        <v>33</v>
      </c>
      <c r="F148" s="8">
        <v>40352</v>
      </c>
      <c r="G148" s="23">
        <f>YEAR(Tabelle117[[#This Row],[Geburtsdatum]])</f>
        <v>2010</v>
      </c>
      <c r="H148" s="23" t="s">
        <v>712</v>
      </c>
      <c r="I148" s="23" t="s">
        <v>939</v>
      </c>
      <c r="J148" s="5" t="s">
        <v>194</v>
      </c>
      <c r="K148" s="5" t="s">
        <v>194</v>
      </c>
      <c r="L148" s="24" t="s">
        <v>707</v>
      </c>
    </row>
    <row r="149" spans="1:12">
      <c r="A149" s="10" t="s">
        <v>26</v>
      </c>
      <c r="B149" s="7" t="s">
        <v>730</v>
      </c>
      <c r="C149" s="7" t="s">
        <v>3</v>
      </c>
      <c r="D149" s="7" t="s">
        <v>12</v>
      </c>
      <c r="E149" s="7" t="s">
        <v>33</v>
      </c>
      <c r="F149" s="8">
        <v>40354</v>
      </c>
      <c r="G149" s="23">
        <f>YEAR(Tabelle117[[#This Row],[Geburtsdatum]])</f>
        <v>2010</v>
      </c>
      <c r="H149" s="23" t="s">
        <v>712</v>
      </c>
      <c r="I149" s="23" t="s">
        <v>939</v>
      </c>
      <c r="J149" s="5" t="s">
        <v>707</v>
      </c>
      <c r="K149" s="5" t="s">
        <v>194</v>
      </c>
      <c r="L149" s="24" t="s">
        <v>707</v>
      </c>
    </row>
    <row r="150" spans="1:12">
      <c r="A150" s="10" t="s">
        <v>729</v>
      </c>
      <c r="B150" s="7" t="s">
        <v>396</v>
      </c>
      <c r="C150" s="7" t="s">
        <v>3</v>
      </c>
      <c r="D150" s="7" t="s">
        <v>142</v>
      </c>
      <c r="E150" s="7" t="s">
        <v>30</v>
      </c>
      <c r="F150" s="8">
        <v>40367</v>
      </c>
      <c r="G150" s="23">
        <f>YEAR(Tabelle117[[#This Row],[Geburtsdatum]])</f>
        <v>2010</v>
      </c>
      <c r="H150" s="23" t="s">
        <v>712</v>
      </c>
      <c r="I150" s="23" t="s">
        <v>939</v>
      </c>
      <c r="J150" s="5" t="s">
        <v>707</v>
      </c>
      <c r="K150" s="5" t="s">
        <v>707</v>
      </c>
      <c r="L150" s="24" t="s">
        <v>707</v>
      </c>
    </row>
    <row r="151" spans="1:12">
      <c r="A151" s="10" t="s">
        <v>402</v>
      </c>
      <c r="B151" s="7" t="s">
        <v>403</v>
      </c>
      <c r="C151" s="7" t="s">
        <v>3</v>
      </c>
      <c r="D151" s="7" t="s">
        <v>142</v>
      </c>
      <c r="E151" s="7" t="s">
        <v>33</v>
      </c>
      <c r="F151" s="8">
        <v>40371</v>
      </c>
      <c r="G151" s="23">
        <f>YEAR(Tabelle117[[#This Row],[Geburtsdatum]])</f>
        <v>2010</v>
      </c>
      <c r="H151" s="23" t="s">
        <v>712</v>
      </c>
      <c r="I151" s="23" t="s">
        <v>939</v>
      </c>
      <c r="J151" s="5" t="s">
        <v>707</v>
      </c>
      <c r="K151" s="5" t="s">
        <v>707</v>
      </c>
      <c r="L151" s="24" t="s">
        <v>707</v>
      </c>
    </row>
    <row r="152" spans="1:12">
      <c r="A152" s="10" t="s">
        <v>427</v>
      </c>
      <c r="B152" s="7" t="s">
        <v>428</v>
      </c>
      <c r="C152" s="7" t="s">
        <v>3</v>
      </c>
      <c r="D152" s="7" t="s">
        <v>142</v>
      </c>
      <c r="E152" s="7" t="s">
        <v>33</v>
      </c>
      <c r="F152" s="8">
        <v>40387</v>
      </c>
      <c r="G152" s="23">
        <f>YEAR(Tabelle117[[#This Row],[Geburtsdatum]])</f>
        <v>2010</v>
      </c>
      <c r="H152" s="23" t="s">
        <v>712</v>
      </c>
      <c r="I152" s="23" t="s">
        <v>939</v>
      </c>
      <c r="J152" s="5" t="s">
        <v>707</v>
      </c>
      <c r="K152" s="5" t="s">
        <v>707</v>
      </c>
      <c r="L152" s="24" t="s">
        <v>707</v>
      </c>
    </row>
    <row r="153" spans="1:12">
      <c r="A153" s="10" t="s">
        <v>430</v>
      </c>
      <c r="B153" s="7" t="s">
        <v>431</v>
      </c>
      <c r="C153" s="7" t="s">
        <v>3</v>
      </c>
      <c r="D153" s="7" t="s">
        <v>142</v>
      </c>
      <c r="E153" s="7" t="s">
        <v>33</v>
      </c>
      <c r="F153" s="8">
        <v>40388</v>
      </c>
      <c r="G153" s="23">
        <f>YEAR(Tabelle117[[#This Row],[Geburtsdatum]])</f>
        <v>2010</v>
      </c>
      <c r="H153" s="23" t="s">
        <v>712</v>
      </c>
      <c r="I153" s="23" t="s">
        <v>939</v>
      </c>
      <c r="J153" s="5" t="s">
        <v>707</v>
      </c>
      <c r="K153" s="5" t="s">
        <v>707</v>
      </c>
      <c r="L153" s="24" t="s">
        <v>707</v>
      </c>
    </row>
    <row r="154" spans="1:12">
      <c r="A154" s="10" t="s">
        <v>465</v>
      </c>
      <c r="B154" s="7" t="s">
        <v>102</v>
      </c>
      <c r="C154" s="7" t="s">
        <v>3</v>
      </c>
      <c r="D154" s="7" t="s">
        <v>142</v>
      </c>
      <c r="E154" s="7" t="s">
        <v>33</v>
      </c>
      <c r="F154" s="8">
        <v>40409</v>
      </c>
      <c r="G154" s="23">
        <f>YEAR(Tabelle117[[#This Row],[Geburtsdatum]])</f>
        <v>2010</v>
      </c>
      <c r="H154" s="23" t="s">
        <v>712</v>
      </c>
      <c r="I154" s="23" t="s">
        <v>939</v>
      </c>
      <c r="J154" s="5" t="s">
        <v>707</v>
      </c>
      <c r="K154" s="5" t="s">
        <v>707</v>
      </c>
      <c r="L154" s="24" t="s">
        <v>707</v>
      </c>
    </row>
    <row r="155" spans="1:12">
      <c r="A155" s="10" t="s">
        <v>599</v>
      </c>
      <c r="B155" s="7" t="s">
        <v>600</v>
      </c>
      <c r="C155" s="7" t="s">
        <v>3</v>
      </c>
      <c r="D155" s="7" t="s">
        <v>142</v>
      </c>
      <c r="E155" s="7" t="s">
        <v>30</v>
      </c>
      <c r="F155" s="8">
        <v>40479</v>
      </c>
      <c r="G155" s="23">
        <f>YEAR(Tabelle117[[#This Row],[Geburtsdatum]])</f>
        <v>2010</v>
      </c>
      <c r="H155" s="23" t="s">
        <v>712</v>
      </c>
      <c r="I155" s="23" t="s">
        <v>939</v>
      </c>
      <c r="J155" s="5" t="s">
        <v>194</v>
      </c>
      <c r="K155" s="5" t="s">
        <v>707</v>
      </c>
      <c r="L155" s="24" t="s">
        <v>194</v>
      </c>
    </row>
    <row r="156" spans="1:12">
      <c r="A156" s="10" t="s">
        <v>658</v>
      </c>
      <c r="B156" s="7" t="s">
        <v>659</v>
      </c>
      <c r="C156" s="7" t="s">
        <v>3</v>
      </c>
      <c r="D156" s="7" t="s">
        <v>142</v>
      </c>
      <c r="E156" s="7" t="s">
        <v>33</v>
      </c>
      <c r="F156" s="8">
        <v>40515</v>
      </c>
      <c r="G156" s="23">
        <f>YEAR(Tabelle117[[#This Row],[Geburtsdatum]])</f>
        <v>2010</v>
      </c>
      <c r="H156" s="23" t="s">
        <v>712</v>
      </c>
      <c r="I156" s="23" t="s">
        <v>939</v>
      </c>
      <c r="J156" s="5" t="s">
        <v>707</v>
      </c>
      <c r="K156" s="5" t="s">
        <v>707</v>
      </c>
      <c r="L156" s="24" t="s">
        <v>707</v>
      </c>
    </row>
    <row r="157" spans="1:12">
      <c r="A157" s="10" t="s">
        <v>688</v>
      </c>
      <c r="B157" s="7" t="s">
        <v>689</v>
      </c>
      <c r="C157" s="7" t="s">
        <v>3</v>
      </c>
      <c r="D157" s="7" t="s">
        <v>12</v>
      </c>
      <c r="E157" s="7" t="s">
        <v>30</v>
      </c>
      <c r="F157" s="8">
        <v>40533</v>
      </c>
      <c r="G157" s="23">
        <f>YEAR(Tabelle117[[#This Row],[Geburtsdatum]])</f>
        <v>2010</v>
      </c>
      <c r="H157" s="23" t="s">
        <v>712</v>
      </c>
      <c r="I157" s="23" t="s">
        <v>939</v>
      </c>
      <c r="J157" s="5" t="s">
        <v>194</v>
      </c>
      <c r="K157" s="5" t="s">
        <v>707</v>
      </c>
      <c r="L157" s="24" t="s">
        <v>707</v>
      </c>
    </row>
    <row r="158" spans="1:12">
      <c r="A158" s="10" t="s">
        <v>695</v>
      </c>
      <c r="B158" s="7" t="s">
        <v>696</v>
      </c>
      <c r="C158" s="7" t="s">
        <v>3</v>
      </c>
      <c r="D158" s="7" t="s">
        <v>45</v>
      </c>
      <c r="E158" s="7" t="s">
        <v>33</v>
      </c>
      <c r="F158" s="8">
        <v>40536</v>
      </c>
      <c r="G158" s="23">
        <f>YEAR(Tabelle117[[#This Row],[Geburtsdatum]])</f>
        <v>2010</v>
      </c>
      <c r="H158" s="23" t="s">
        <v>712</v>
      </c>
      <c r="I158" s="23" t="s">
        <v>939</v>
      </c>
      <c r="J158" s="5" t="s">
        <v>707</v>
      </c>
      <c r="K158" s="5" t="s">
        <v>194</v>
      </c>
      <c r="L158" s="24" t="s">
        <v>194</v>
      </c>
    </row>
    <row r="159" spans="1:12">
      <c r="A159" s="10" t="s">
        <v>10</v>
      </c>
      <c r="B159" s="7" t="s">
        <v>11</v>
      </c>
      <c r="C159" s="7" t="s">
        <v>3</v>
      </c>
      <c r="D159" s="7" t="s">
        <v>12</v>
      </c>
      <c r="E159" s="7" t="s">
        <v>30</v>
      </c>
      <c r="F159" s="8" t="s">
        <v>731</v>
      </c>
      <c r="G159" s="23" t="s">
        <v>734</v>
      </c>
      <c r="H159" s="23" t="s">
        <v>712</v>
      </c>
      <c r="I159" s="23" t="s">
        <v>939</v>
      </c>
      <c r="J159" s="5" t="s">
        <v>194</v>
      </c>
      <c r="K159" s="5" t="s">
        <v>194</v>
      </c>
      <c r="L159" s="24" t="s">
        <v>707</v>
      </c>
    </row>
    <row r="160" spans="1:12">
      <c r="A160" s="10" t="s">
        <v>162</v>
      </c>
      <c r="B160" s="7" t="s">
        <v>67</v>
      </c>
      <c r="C160" s="7" t="s">
        <v>3</v>
      </c>
      <c r="D160" s="7" t="s">
        <v>45</v>
      </c>
      <c r="E160" s="7" t="s">
        <v>33</v>
      </c>
      <c r="F160" s="8">
        <v>40612</v>
      </c>
      <c r="G160" s="23">
        <f>YEAR(Tabelle117[[#This Row],[Geburtsdatum]])</f>
        <v>2011</v>
      </c>
      <c r="H160" s="23" t="s">
        <v>717</v>
      </c>
      <c r="I160" s="23" t="s">
        <v>940</v>
      </c>
      <c r="J160" s="5" t="s">
        <v>707</v>
      </c>
      <c r="K160" s="5" t="s">
        <v>707</v>
      </c>
      <c r="L160" s="24" t="s">
        <v>194</v>
      </c>
    </row>
    <row r="161" spans="1:12">
      <c r="A161" s="10" t="s">
        <v>318</v>
      </c>
      <c r="B161" s="7" t="s">
        <v>319</v>
      </c>
      <c r="C161" s="7" t="s">
        <v>3</v>
      </c>
      <c r="D161" s="7" t="s">
        <v>142</v>
      </c>
      <c r="E161" s="7" t="s">
        <v>30</v>
      </c>
      <c r="F161" s="8">
        <v>40698</v>
      </c>
      <c r="G161" s="23">
        <f>YEAR(Tabelle117[[#This Row],[Geburtsdatum]])</f>
        <v>2011</v>
      </c>
      <c r="H161" s="23" t="s">
        <v>717</v>
      </c>
      <c r="I161" s="23" t="s">
        <v>940</v>
      </c>
      <c r="J161" s="5" t="s">
        <v>194</v>
      </c>
      <c r="K161" s="5" t="s">
        <v>707</v>
      </c>
      <c r="L161" s="24" t="s">
        <v>194</v>
      </c>
    </row>
    <row r="162" spans="1:12">
      <c r="A162" s="10" t="s">
        <v>393</v>
      </c>
      <c r="B162" s="7" t="s">
        <v>337</v>
      </c>
      <c r="C162" s="7" t="s">
        <v>3</v>
      </c>
      <c r="D162" s="7" t="s">
        <v>45</v>
      </c>
      <c r="E162" s="7" t="s">
        <v>33</v>
      </c>
      <c r="F162" s="8">
        <v>40732</v>
      </c>
      <c r="G162" s="23">
        <f>YEAR(Tabelle117[[#This Row],[Geburtsdatum]])</f>
        <v>2011</v>
      </c>
      <c r="H162" s="23" t="s">
        <v>717</v>
      </c>
      <c r="I162" s="23" t="s">
        <v>940</v>
      </c>
      <c r="J162" s="5" t="s">
        <v>707</v>
      </c>
      <c r="K162" s="5" t="s">
        <v>707</v>
      </c>
      <c r="L162" s="24" t="s">
        <v>194</v>
      </c>
    </row>
    <row r="163" spans="1:12">
      <c r="A163" s="10" t="s">
        <v>459</v>
      </c>
      <c r="B163" s="7" t="s">
        <v>460</v>
      </c>
      <c r="C163" s="7" t="s">
        <v>3</v>
      </c>
      <c r="D163" s="7" t="s">
        <v>45</v>
      </c>
      <c r="E163" s="7" t="s">
        <v>33</v>
      </c>
      <c r="F163" s="8">
        <v>40770</v>
      </c>
      <c r="G163" s="23">
        <f>YEAR(Tabelle117[[#This Row],[Geburtsdatum]])</f>
        <v>2011</v>
      </c>
      <c r="H163" s="23" t="s">
        <v>717</v>
      </c>
      <c r="I163" s="23" t="s">
        <v>940</v>
      </c>
      <c r="J163" s="5" t="s">
        <v>707</v>
      </c>
      <c r="K163" s="5" t="s">
        <v>707</v>
      </c>
      <c r="L163" s="24" t="s">
        <v>194</v>
      </c>
    </row>
    <row r="164" spans="1:12">
      <c r="A164" s="10" t="s">
        <v>459</v>
      </c>
      <c r="B164" s="7" t="s">
        <v>461</v>
      </c>
      <c r="C164" s="7" t="s">
        <v>3</v>
      </c>
      <c r="D164" s="7" t="s">
        <v>45</v>
      </c>
      <c r="E164" s="7" t="s">
        <v>33</v>
      </c>
      <c r="F164" s="8">
        <v>40770</v>
      </c>
      <c r="G164" s="23">
        <f>YEAR(Tabelle117[[#This Row],[Geburtsdatum]])</f>
        <v>2011</v>
      </c>
      <c r="H164" s="23" t="s">
        <v>717</v>
      </c>
      <c r="I164" s="23" t="s">
        <v>940</v>
      </c>
      <c r="J164" s="5" t="s">
        <v>707</v>
      </c>
      <c r="K164" s="5" t="s">
        <v>707</v>
      </c>
      <c r="L164" s="24" t="s">
        <v>194</v>
      </c>
    </row>
    <row r="165" spans="1:12">
      <c r="A165" s="10" t="s">
        <v>650</v>
      </c>
      <c r="B165" s="7" t="s">
        <v>651</v>
      </c>
      <c r="C165" s="7" t="s">
        <v>3</v>
      </c>
      <c r="D165" s="7" t="s">
        <v>45</v>
      </c>
      <c r="E165" s="7" t="s">
        <v>33</v>
      </c>
      <c r="F165" s="8">
        <v>40874</v>
      </c>
      <c r="G165" s="23">
        <f>YEAR(Tabelle117[[#This Row],[Geburtsdatum]])</f>
        <v>2011</v>
      </c>
      <c r="H165" s="23" t="s">
        <v>717</v>
      </c>
      <c r="I165" s="23" t="s">
        <v>940</v>
      </c>
      <c r="J165" s="5" t="s">
        <v>707</v>
      </c>
      <c r="K165" s="5" t="s">
        <v>194</v>
      </c>
      <c r="L165" s="24" t="s">
        <v>194</v>
      </c>
    </row>
    <row r="166" spans="1:12">
      <c r="A166" s="10" t="s">
        <v>266</v>
      </c>
      <c r="B166" s="7" t="s">
        <v>267</v>
      </c>
      <c r="C166" s="7" t="s">
        <v>3</v>
      </c>
      <c r="D166" s="7" t="s">
        <v>45</v>
      </c>
      <c r="E166" s="7" t="s">
        <v>33</v>
      </c>
      <c r="F166" s="8">
        <v>41031</v>
      </c>
      <c r="G166" s="23">
        <f>YEAR(Tabelle117[[#This Row],[Geburtsdatum]])</f>
        <v>2012</v>
      </c>
      <c r="H166" s="23" t="s">
        <v>720</v>
      </c>
      <c r="I166" s="23" t="s">
        <v>940</v>
      </c>
      <c r="J166" s="5" t="s">
        <v>194</v>
      </c>
      <c r="K166" s="5" t="s">
        <v>707</v>
      </c>
      <c r="L166" s="24" t="s">
        <v>194</v>
      </c>
    </row>
    <row r="167" spans="1:12">
      <c r="A167" s="10" t="s">
        <v>316</v>
      </c>
      <c r="B167" s="7" t="s">
        <v>317</v>
      </c>
      <c r="C167" s="7" t="s">
        <v>3</v>
      </c>
      <c r="D167" s="7" t="s">
        <v>45</v>
      </c>
      <c r="E167" s="7" t="s">
        <v>30</v>
      </c>
      <c r="F167" s="8">
        <v>41063</v>
      </c>
      <c r="G167" s="23">
        <f>YEAR(Tabelle117[[#This Row],[Geburtsdatum]])</f>
        <v>2012</v>
      </c>
      <c r="H167" s="23" t="s">
        <v>720</v>
      </c>
      <c r="I167" s="23" t="s">
        <v>940</v>
      </c>
      <c r="J167" s="5" t="s">
        <v>707</v>
      </c>
      <c r="K167" s="5" t="s">
        <v>707</v>
      </c>
      <c r="L167" s="24" t="s">
        <v>194</v>
      </c>
    </row>
    <row r="168" spans="1:12">
      <c r="A168" s="10" t="s">
        <v>493</v>
      </c>
      <c r="B168" s="7" t="s">
        <v>494</v>
      </c>
      <c r="C168" s="7" t="s">
        <v>3</v>
      </c>
      <c r="D168" s="7" t="s">
        <v>45</v>
      </c>
      <c r="E168" s="7" t="s">
        <v>33</v>
      </c>
      <c r="F168" s="8">
        <v>41156</v>
      </c>
      <c r="G168" s="23">
        <f>YEAR(Tabelle117[[#This Row],[Geburtsdatum]])</f>
        <v>2012</v>
      </c>
      <c r="H168" s="23" t="s">
        <v>720</v>
      </c>
      <c r="I168" s="23" t="s">
        <v>940</v>
      </c>
      <c r="J168" s="5" t="s">
        <v>707</v>
      </c>
      <c r="K168" s="5" t="s">
        <v>707</v>
      </c>
      <c r="L168" s="24" t="s">
        <v>194</v>
      </c>
    </row>
    <row r="169" spans="1:12">
      <c r="A169" s="10" t="s">
        <v>155</v>
      </c>
      <c r="B169" s="7" t="s">
        <v>668</v>
      </c>
      <c r="C169" s="7" t="s">
        <v>3</v>
      </c>
      <c r="D169" s="7" t="s">
        <v>45</v>
      </c>
      <c r="E169" s="7" t="s">
        <v>33</v>
      </c>
      <c r="F169" s="8">
        <v>41250</v>
      </c>
      <c r="G169" s="23">
        <f>YEAR(Tabelle117[[#This Row],[Geburtsdatum]])</f>
        <v>2012</v>
      </c>
      <c r="H169" s="23" t="s">
        <v>720</v>
      </c>
      <c r="I169" s="23" t="s">
        <v>940</v>
      </c>
      <c r="J169" s="5" t="s">
        <v>707</v>
      </c>
      <c r="K169" s="5" t="s">
        <v>707</v>
      </c>
      <c r="L169" s="24" t="s">
        <v>707</v>
      </c>
    </row>
    <row r="170" spans="1:12">
      <c r="A170" s="10" t="s">
        <v>201</v>
      </c>
      <c r="B170" s="7" t="s">
        <v>48</v>
      </c>
      <c r="C170" s="7" t="s">
        <v>3</v>
      </c>
      <c r="D170" s="7" t="s">
        <v>45</v>
      </c>
      <c r="E170" s="7" t="s">
        <v>30</v>
      </c>
      <c r="F170" s="8">
        <v>41363</v>
      </c>
      <c r="G170" s="23">
        <f>YEAR(Tabelle117[[#This Row],[Geburtsdatum]])</f>
        <v>2013</v>
      </c>
      <c r="H170" s="23" t="s">
        <v>45</v>
      </c>
      <c r="I170" s="23" t="s">
        <v>941</v>
      </c>
      <c r="J170" s="5" t="s">
        <v>194</v>
      </c>
      <c r="K170" s="5" t="s">
        <v>707</v>
      </c>
      <c r="L170" s="24" t="s">
        <v>194</v>
      </c>
    </row>
    <row r="171" spans="1:12">
      <c r="A171" s="10" t="s">
        <v>230</v>
      </c>
      <c r="B171" s="7" t="s">
        <v>111</v>
      </c>
      <c r="C171" s="7" t="s">
        <v>3</v>
      </c>
      <c r="D171" s="7" t="s">
        <v>45</v>
      </c>
      <c r="E171" s="7" t="s">
        <v>33</v>
      </c>
      <c r="F171" s="8">
        <v>41444</v>
      </c>
      <c r="G171" s="23">
        <f>YEAR(Tabelle117[[#This Row],[Geburtsdatum]])</f>
        <v>2013</v>
      </c>
      <c r="H171" s="23" t="s">
        <v>45</v>
      </c>
      <c r="I171" s="23" t="s">
        <v>941</v>
      </c>
      <c r="J171" s="5" t="s">
        <v>194</v>
      </c>
      <c r="K171" s="5" t="s">
        <v>707</v>
      </c>
      <c r="L171" s="24" t="s">
        <v>194</v>
      </c>
    </row>
    <row r="172" spans="1:12">
      <c r="A172" s="10" t="s">
        <v>674</v>
      </c>
      <c r="B172" s="7" t="s">
        <v>675</v>
      </c>
      <c r="C172" s="7" t="s">
        <v>3</v>
      </c>
      <c r="D172" s="7" t="s">
        <v>45</v>
      </c>
      <c r="E172" s="7" t="s">
        <v>33</v>
      </c>
      <c r="F172" s="8">
        <v>41617</v>
      </c>
      <c r="G172" s="23">
        <f>YEAR(Tabelle117[[#This Row],[Geburtsdatum]])</f>
        <v>2013</v>
      </c>
      <c r="H172" s="23" t="s">
        <v>45</v>
      </c>
      <c r="I172" s="23" t="s">
        <v>941</v>
      </c>
      <c r="J172" s="5" t="s">
        <v>707</v>
      </c>
      <c r="K172" s="5" t="s">
        <v>707</v>
      </c>
      <c r="L172" s="24" t="s">
        <v>194</v>
      </c>
    </row>
    <row r="173" spans="1:12">
      <c r="A173" s="10" t="s">
        <v>693</v>
      </c>
      <c r="B173" s="7" t="s">
        <v>694</v>
      </c>
      <c r="C173" s="7" t="s">
        <v>3</v>
      </c>
      <c r="D173" s="7" t="s">
        <v>45</v>
      </c>
      <c r="E173" s="7" t="s">
        <v>30</v>
      </c>
      <c r="F173" s="8">
        <v>41631</v>
      </c>
      <c r="G173" s="23">
        <f>YEAR(Tabelle117[[#This Row],[Geburtsdatum]])</f>
        <v>2013</v>
      </c>
      <c r="H173" s="23" t="s">
        <v>45</v>
      </c>
      <c r="I173" s="23" t="s">
        <v>941</v>
      </c>
      <c r="J173" s="5" t="s">
        <v>707</v>
      </c>
      <c r="K173" s="5" t="s">
        <v>707</v>
      </c>
      <c r="L173" s="24" t="s">
        <v>194</v>
      </c>
    </row>
  </sheetData>
  <pageMargins left="0.70866141732283461" right="0.70866141732283461" top="1.7716535433070866" bottom="0.78740157480314965" header="0.31496062992125984" footer="0.31496062992125984"/>
  <pageSetup paperSize="9" orientation="landscape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A0AD0-29CF-4AF1-BF4C-59D1ED522B06}">
  <sheetPr>
    <tabColor rgb="FF00B050"/>
  </sheetPr>
  <dimension ref="A1:F16"/>
  <sheetViews>
    <sheetView tabSelected="1" workbookViewId="0">
      <selection activeCell="B3" sqref="B3"/>
    </sheetView>
  </sheetViews>
  <sheetFormatPr baseColWidth="10" defaultRowHeight="15"/>
  <cols>
    <col min="1" max="1" width="19.28515625" style="26" bestFit="1" customWidth="1"/>
    <col min="2" max="2" width="26.140625" style="26" bestFit="1" customWidth="1"/>
    <col min="3" max="3" width="11.42578125" style="26"/>
    <col min="4" max="4" width="22.7109375" style="26" bestFit="1" customWidth="1"/>
    <col min="5" max="5" width="20.7109375" style="26" bestFit="1" customWidth="1"/>
    <col min="6" max="16384" width="11.42578125" style="26"/>
  </cols>
  <sheetData>
    <row r="1" spans="1:6">
      <c r="A1" s="25" t="s">
        <v>737</v>
      </c>
      <c r="B1" s="26" t="s">
        <v>733</v>
      </c>
      <c r="E1" s="26" t="s">
        <v>735</v>
      </c>
    </row>
    <row r="2" spans="1:6" ht="15.75" thickBot="1">
      <c r="A2" s="27" t="s">
        <v>28</v>
      </c>
      <c r="B2" s="97">
        <v>102</v>
      </c>
      <c r="D2" s="27" t="s">
        <v>28</v>
      </c>
      <c r="E2" s="26" t="s">
        <v>737</v>
      </c>
    </row>
    <row r="3" spans="1:6">
      <c r="A3" s="28" t="s">
        <v>722</v>
      </c>
      <c r="B3" s="97">
        <v>3</v>
      </c>
      <c r="D3" s="28" t="s">
        <v>722</v>
      </c>
      <c r="E3" s="26">
        <v>3</v>
      </c>
      <c r="F3" s="94" t="s">
        <v>736</v>
      </c>
    </row>
    <row r="4" spans="1:6">
      <c r="A4" s="28" t="s">
        <v>721</v>
      </c>
      <c r="B4" s="97">
        <v>1</v>
      </c>
      <c r="D4" s="28" t="s">
        <v>721</v>
      </c>
      <c r="E4" s="26">
        <v>4</v>
      </c>
      <c r="F4" s="95"/>
    </row>
    <row r="5" spans="1:6">
      <c r="A5" s="28" t="s">
        <v>45</v>
      </c>
      <c r="B5" s="97">
        <v>4</v>
      </c>
      <c r="D5" s="28" t="s">
        <v>45</v>
      </c>
      <c r="E5" s="26">
        <v>8</v>
      </c>
      <c r="F5" s="95"/>
    </row>
    <row r="6" spans="1:6" ht="15.75" thickBot="1">
      <c r="A6" s="28" t="s">
        <v>720</v>
      </c>
      <c r="B6" s="97">
        <v>6</v>
      </c>
      <c r="D6" s="28" t="s">
        <v>720</v>
      </c>
      <c r="E6" s="26">
        <v>14</v>
      </c>
      <c r="F6" s="96"/>
    </row>
    <row r="7" spans="1:6">
      <c r="A7" s="28" t="s">
        <v>717</v>
      </c>
      <c r="B7" s="97">
        <v>13</v>
      </c>
      <c r="D7" s="28" t="s">
        <v>717</v>
      </c>
      <c r="E7" s="26">
        <v>13</v>
      </c>
    </row>
    <row r="8" spans="1:6">
      <c r="A8" s="28" t="s">
        <v>712</v>
      </c>
      <c r="B8" s="97">
        <v>40</v>
      </c>
      <c r="D8" s="28" t="s">
        <v>712</v>
      </c>
      <c r="E8" s="26">
        <v>40</v>
      </c>
    </row>
    <row r="9" spans="1:6">
      <c r="A9" s="28" t="s">
        <v>706</v>
      </c>
      <c r="B9" s="97">
        <v>35</v>
      </c>
      <c r="D9" s="28" t="s">
        <v>706</v>
      </c>
      <c r="E9" s="26">
        <v>35</v>
      </c>
    </row>
    <row r="10" spans="1:6" ht="15.75" thickBot="1">
      <c r="A10" s="27" t="s">
        <v>33</v>
      </c>
      <c r="B10" s="97">
        <v>70</v>
      </c>
      <c r="D10" s="27" t="s">
        <v>33</v>
      </c>
      <c r="E10" s="26" t="s">
        <v>737</v>
      </c>
    </row>
    <row r="11" spans="1:6">
      <c r="A11" s="28" t="s">
        <v>45</v>
      </c>
      <c r="B11" s="97">
        <v>4</v>
      </c>
      <c r="D11" s="28" t="s">
        <v>45</v>
      </c>
      <c r="E11" s="26">
        <v>4</v>
      </c>
      <c r="F11" s="94" t="s">
        <v>736</v>
      </c>
    </row>
    <row r="12" spans="1:6">
      <c r="A12" s="28" t="s">
        <v>720</v>
      </c>
      <c r="B12" s="97">
        <v>4</v>
      </c>
      <c r="D12" s="28" t="s">
        <v>720</v>
      </c>
      <c r="E12" s="26">
        <v>8</v>
      </c>
      <c r="F12" s="95"/>
    </row>
    <row r="13" spans="1:6" ht="15.75" thickBot="1">
      <c r="A13" s="28" t="s">
        <v>717</v>
      </c>
      <c r="B13" s="97">
        <v>6</v>
      </c>
      <c r="D13" s="28" t="s">
        <v>717</v>
      </c>
      <c r="E13" s="26">
        <v>14</v>
      </c>
      <c r="F13" s="96"/>
    </row>
    <row r="14" spans="1:6">
      <c r="A14" s="28" t="s">
        <v>712</v>
      </c>
      <c r="B14" s="97">
        <v>37</v>
      </c>
      <c r="D14" s="28" t="s">
        <v>712</v>
      </c>
      <c r="E14" s="26">
        <v>37</v>
      </c>
    </row>
    <row r="15" spans="1:6">
      <c r="A15" s="28" t="s">
        <v>706</v>
      </c>
      <c r="B15" s="97">
        <v>19</v>
      </c>
      <c r="D15" s="28" t="s">
        <v>706</v>
      </c>
      <c r="E15" s="26">
        <v>19</v>
      </c>
    </row>
    <row r="16" spans="1:6">
      <c r="A16" s="27" t="s">
        <v>732</v>
      </c>
      <c r="B16" s="97">
        <v>172</v>
      </c>
      <c r="D16" s="27"/>
    </row>
  </sheetData>
  <mergeCells count="2">
    <mergeCell ref="F3:F6"/>
    <mergeCell ref="F11:F13"/>
  </mergeCells>
  <pageMargins left="0.7" right="0.7" top="0.78740157499999996" bottom="0.78740157499999996" header="0.3" footer="0.3"/>
  <tableParts count="2">
    <tablePart r:id="rId2"/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13138-714A-46F9-83A6-E17643BDD236}">
  <sheetPr>
    <tabColor rgb="FF00B050"/>
  </sheetPr>
  <dimension ref="A1:E335"/>
  <sheetViews>
    <sheetView workbookViewId="0">
      <selection activeCell="D1" sqref="D1:E1"/>
    </sheetView>
  </sheetViews>
  <sheetFormatPr baseColWidth="10" defaultRowHeight="15"/>
  <cols>
    <col min="1" max="1" width="19.28515625" style="26" bestFit="1" customWidth="1"/>
    <col min="2" max="2" width="26.140625" style="26" bestFit="1" customWidth="1"/>
    <col min="3" max="3" width="11.42578125" style="26"/>
    <col min="4" max="4" width="22.7109375" style="26" bestFit="1" customWidth="1"/>
    <col min="5" max="5" width="20.7109375" style="26" bestFit="1" customWidth="1"/>
    <col min="6" max="16384" width="11.42578125" style="26"/>
  </cols>
  <sheetData>
    <row r="1" spans="1:5">
      <c r="A1" s="25" t="s">
        <v>737</v>
      </c>
      <c r="B1" s="26" t="s">
        <v>733</v>
      </c>
      <c r="D1" s="99" t="s">
        <v>735</v>
      </c>
      <c r="E1" s="99"/>
    </row>
    <row r="2" spans="1:5">
      <c r="A2" s="27" t="s">
        <v>934</v>
      </c>
      <c r="B2" s="97">
        <v>57</v>
      </c>
      <c r="D2" s="27" t="s">
        <v>28</v>
      </c>
      <c r="E2" s="26" t="s">
        <v>737</v>
      </c>
    </row>
    <row r="3" spans="1:5">
      <c r="A3" s="27" t="s">
        <v>938</v>
      </c>
      <c r="B3" s="97">
        <v>39</v>
      </c>
      <c r="D3" s="98" t="s">
        <v>945</v>
      </c>
      <c r="E3" s="26">
        <v>57</v>
      </c>
    </row>
    <row r="4" spans="1:5">
      <c r="A4" s="27" t="s">
        <v>935</v>
      </c>
      <c r="B4" s="97">
        <v>18</v>
      </c>
      <c r="D4" s="98" t="s">
        <v>942</v>
      </c>
      <c r="E4" s="26">
        <v>18</v>
      </c>
    </row>
    <row r="5" spans="1:5">
      <c r="A5" s="27" t="s">
        <v>939</v>
      </c>
      <c r="B5" s="97">
        <v>17</v>
      </c>
      <c r="D5" s="98" t="s">
        <v>943</v>
      </c>
      <c r="E5" s="26">
        <v>19</v>
      </c>
    </row>
    <row r="6" spans="1:5">
      <c r="A6" s="27" t="s">
        <v>936</v>
      </c>
      <c r="B6" s="97">
        <v>19</v>
      </c>
      <c r="D6" s="98" t="s">
        <v>944</v>
      </c>
      <c r="E6" s="26">
        <v>8</v>
      </c>
    </row>
    <row r="7" spans="1:5">
      <c r="A7" s="27" t="s">
        <v>940</v>
      </c>
      <c r="B7" s="97">
        <v>10</v>
      </c>
      <c r="D7" s="27" t="s">
        <v>33</v>
      </c>
      <c r="E7" s="26" t="s">
        <v>737</v>
      </c>
    </row>
    <row r="8" spans="1:5">
      <c r="A8" s="27" t="s">
        <v>937</v>
      </c>
      <c r="B8" s="97">
        <v>8</v>
      </c>
      <c r="D8" s="98" t="s">
        <v>945</v>
      </c>
      <c r="E8" s="26">
        <v>39</v>
      </c>
    </row>
    <row r="9" spans="1:5">
      <c r="A9" s="27" t="s">
        <v>941</v>
      </c>
      <c r="B9" s="97">
        <v>4</v>
      </c>
      <c r="D9" s="98" t="s">
        <v>942</v>
      </c>
      <c r="E9" s="26">
        <v>17</v>
      </c>
    </row>
    <row r="10" spans="1:5">
      <c r="A10" s="27" t="s">
        <v>732</v>
      </c>
      <c r="B10" s="97">
        <v>172</v>
      </c>
      <c r="D10" s="98" t="s">
        <v>943</v>
      </c>
      <c r="E10" s="26">
        <v>10</v>
      </c>
    </row>
    <row r="11" spans="1:5">
      <c r="A11"/>
      <c r="B11"/>
      <c r="D11" s="98" t="s">
        <v>944</v>
      </c>
      <c r="E11" s="26">
        <v>4</v>
      </c>
    </row>
    <row r="12" spans="1:5">
      <c r="A12"/>
      <c r="B12"/>
    </row>
    <row r="13" spans="1:5">
      <c r="A13"/>
      <c r="B13"/>
    </row>
    <row r="14" spans="1:5">
      <c r="A14"/>
      <c r="B14"/>
    </row>
    <row r="15" spans="1:5">
      <c r="A15"/>
      <c r="B15"/>
    </row>
    <row r="16" spans="1:5">
      <c r="A16"/>
      <c r="B16"/>
    </row>
    <row r="17" spans="1:2">
      <c r="A17"/>
      <c r="B17"/>
    </row>
    <row r="18" spans="1:2">
      <c r="A18"/>
      <c r="B18"/>
    </row>
    <row r="19" spans="1:2">
      <c r="A19"/>
      <c r="B19"/>
    </row>
    <row r="20" spans="1:2">
      <c r="A20"/>
      <c r="B20"/>
    </row>
    <row r="21" spans="1:2">
      <c r="A21"/>
      <c r="B21"/>
    </row>
    <row r="22" spans="1:2">
      <c r="A22"/>
      <c r="B22"/>
    </row>
    <row r="23" spans="1:2">
      <c r="A23"/>
      <c r="B23"/>
    </row>
    <row r="24" spans="1:2">
      <c r="A24"/>
      <c r="B24"/>
    </row>
    <row r="25" spans="1:2">
      <c r="A25"/>
      <c r="B25"/>
    </row>
    <row r="26" spans="1:2">
      <c r="A26"/>
      <c r="B26"/>
    </row>
    <row r="27" spans="1:2">
      <c r="A27"/>
      <c r="B27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  <row r="294" spans="1:2">
      <c r="A294"/>
      <c r="B294"/>
    </row>
    <row r="295" spans="1:2">
      <c r="A295"/>
      <c r="B295"/>
    </row>
    <row r="296" spans="1:2">
      <c r="A296"/>
      <c r="B296"/>
    </row>
    <row r="297" spans="1:2">
      <c r="A297"/>
      <c r="B297"/>
    </row>
    <row r="298" spans="1:2">
      <c r="A298"/>
      <c r="B298"/>
    </row>
    <row r="299" spans="1:2">
      <c r="A299"/>
      <c r="B299"/>
    </row>
    <row r="300" spans="1:2">
      <c r="A300"/>
      <c r="B300"/>
    </row>
    <row r="301" spans="1:2">
      <c r="A301"/>
      <c r="B301"/>
    </row>
    <row r="302" spans="1:2">
      <c r="A302"/>
      <c r="B302"/>
    </row>
    <row r="303" spans="1:2">
      <c r="A303"/>
      <c r="B303"/>
    </row>
    <row r="304" spans="1:2">
      <c r="A304"/>
      <c r="B304"/>
    </row>
    <row r="305" spans="1:2">
      <c r="A305"/>
      <c r="B305"/>
    </row>
    <row r="306" spans="1:2">
      <c r="A306"/>
      <c r="B306"/>
    </row>
    <row r="307" spans="1:2">
      <c r="A307"/>
      <c r="B307"/>
    </row>
    <row r="308" spans="1:2">
      <c r="A308"/>
      <c r="B308"/>
    </row>
    <row r="309" spans="1:2">
      <c r="A309"/>
      <c r="B309"/>
    </row>
    <row r="310" spans="1:2">
      <c r="A310"/>
      <c r="B310"/>
    </row>
    <row r="311" spans="1:2">
      <c r="A311"/>
      <c r="B311"/>
    </row>
    <row r="312" spans="1:2">
      <c r="A312"/>
      <c r="B312"/>
    </row>
    <row r="313" spans="1:2">
      <c r="A313"/>
      <c r="B313"/>
    </row>
    <row r="314" spans="1:2">
      <c r="A314"/>
      <c r="B314"/>
    </row>
    <row r="315" spans="1:2">
      <c r="A315"/>
      <c r="B315"/>
    </row>
    <row r="316" spans="1:2">
      <c r="A316"/>
      <c r="B316"/>
    </row>
    <row r="317" spans="1:2">
      <c r="A317"/>
      <c r="B317"/>
    </row>
    <row r="318" spans="1:2">
      <c r="A318"/>
      <c r="B318"/>
    </row>
    <row r="319" spans="1:2">
      <c r="A319"/>
      <c r="B319"/>
    </row>
    <row r="320" spans="1:2">
      <c r="A320"/>
      <c r="B320"/>
    </row>
    <row r="321" spans="1:2">
      <c r="A321"/>
      <c r="B321"/>
    </row>
    <row r="322" spans="1:2">
      <c r="A322"/>
      <c r="B322"/>
    </row>
    <row r="323" spans="1:2">
      <c r="A323"/>
      <c r="B323"/>
    </row>
    <row r="324" spans="1:2">
      <c r="A324"/>
      <c r="B324"/>
    </row>
    <row r="325" spans="1:2">
      <c r="A325"/>
      <c r="B325"/>
    </row>
    <row r="326" spans="1:2">
      <c r="A326"/>
      <c r="B326"/>
    </row>
    <row r="327" spans="1:2">
      <c r="A327"/>
      <c r="B327"/>
    </row>
    <row r="328" spans="1:2">
      <c r="A328"/>
      <c r="B328"/>
    </row>
    <row r="329" spans="1:2">
      <c r="A329"/>
      <c r="B329"/>
    </row>
    <row r="330" spans="1:2">
      <c r="A330"/>
      <c r="B330"/>
    </row>
    <row r="331" spans="1:2">
      <c r="A331"/>
      <c r="B331"/>
    </row>
    <row r="332" spans="1:2">
      <c r="A332"/>
      <c r="B332"/>
    </row>
    <row r="333" spans="1:2">
      <c r="A333"/>
      <c r="B333"/>
    </row>
    <row r="334" spans="1:2">
      <c r="A334"/>
      <c r="B334"/>
    </row>
    <row r="335" spans="1:2">
      <c r="A335"/>
      <c r="B335"/>
    </row>
  </sheetData>
  <mergeCells count="1">
    <mergeCell ref="D1:E1"/>
  </mergeCells>
  <pageMargins left="0.7" right="0.7" top="0.78740157499999996" bottom="0.78740157499999996" header="0.3" footer="0.3"/>
  <tableParts count="2">
    <tablePart r:id="rId2"/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4027-CA2C-4519-A337-56F3C6603233}">
  <sheetPr>
    <tabColor rgb="FF00B050"/>
  </sheetPr>
  <dimension ref="A1:E23"/>
  <sheetViews>
    <sheetView zoomScaleNormal="100" workbookViewId="0">
      <selection activeCell="C2" sqref="C2"/>
    </sheetView>
  </sheetViews>
  <sheetFormatPr baseColWidth="10" defaultRowHeight="15.75"/>
  <cols>
    <col min="1" max="1" width="33.85546875" style="11" bestFit="1" customWidth="1"/>
    <col min="2" max="2" width="28.85546875" style="24" bestFit="1" customWidth="1"/>
    <col min="3" max="3" width="29.28515625" style="4" bestFit="1" customWidth="1"/>
    <col min="4" max="4" width="36.140625" style="6" customWidth="1"/>
    <col min="5" max="5" width="16.140625" customWidth="1"/>
  </cols>
  <sheetData>
    <row r="1" spans="1:5">
      <c r="A1" s="1" t="s">
        <v>740</v>
      </c>
      <c r="B1" s="24" t="s">
        <v>752</v>
      </c>
      <c r="C1" s="3" t="s">
        <v>756</v>
      </c>
      <c r="D1" s="6" t="s">
        <v>753</v>
      </c>
      <c r="E1" s="31" t="s">
        <v>754</v>
      </c>
    </row>
    <row r="2" spans="1:5">
      <c r="A2" s="10" t="s">
        <v>741</v>
      </c>
      <c r="B2" s="30" t="s">
        <v>128</v>
      </c>
      <c r="C2" s="16"/>
      <c r="D2" s="13"/>
    </row>
    <row r="3" spans="1:5">
      <c r="A3" s="10" t="s">
        <v>741</v>
      </c>
      <c r="B3" s="30" t="s">
        <v>738</v>
      </c>
      <c r="C3" s="16"/>
      <c r="D3" s="13"/>
    </row>
    <row r="4" spans="1:5">
      <c r="A4" s="10" t="s">
        <v>741</v>
      </c>
      <c r="B4" s="30" t="s">
        <v>15</v>
      </c>
      <c r="C4" s="16"/>
      <c r="D4" s="13"/>
    </row>
    <row r="5" spans="1:5">
      <c r="A5" s="10" t="s">
        <v>741</v>
      </c>
      <c r="B5" s="30" t="s">
        <v>9</v>
      </c>
      <c r="C5" s="16"/>
      <c r="D5" s="13"/>
    </row>
    <row r="6" spans="1:5">
      <c r="A6" s="10" t="s">
        <v>741</v>
      </c>
      <c r="B6" s="30" t="s">
        <v>12</v>
      </c>
      <c r="C6" s="17"/>
      <c r="D6" s="13"/>
    </row>
    <row r="7" spans="1:5">
      <c r="A7" s="10" t="s">
        <v>741</v>
      </c>
      <c r="B7" s="30" t="s">
        <v>142</v>
      </c>
      <c r="C7" s="16"/>
      <c r="D7" s="13"/>
    </row>
    <row r="8" spans="1:5">
      <c r="A8" s="10" t="s">
        <v>741</v>
      </c>
      <c r="B8" s="30" t="s">
        <v>739</v>
      </c>
      <c r="C8" s="16"/>
      <c r="D8" s="13"/>
    </row>
    <row r="9" spans="1:5">
      <c r="A9" s="10" t="s">
        <v>741</v>
      </c>
      <c r="B9" s="30" t="s">
        <v>742</v>
      </c>
      <c r="C9" s="16"/>
      <c r="D9" s="13"/>
    </row>
    <row r="10" spans="1:5">
      <c r="A10" s="10" t="s">
        <v>741</v>
      </c>
      <c r="B10" s="30" t="s">
        <v>743</v>
      </c>
      <c r="C10" s="16"/>
      <c r="D10" s="13"/>
    </row>
    <row r="11" spans="1:5">
      <c r="A11" s="10" t="s">
        <v>741</v>
      </c>
      <c r="B11" s="30" t="s">
        <v>744</v>
      </c>
      <c r="C11" s="16"/>
      <c r="D11" s="13"/>
    </row>
    <row r="12" spans="1:5">
      <c r="A12" s="10" t="s">
        <v>741</v>
      </c>
      <c r="B12" s="30" t="s">
        <v>745</v>
      </c>
      <c r="C12" s="16"/>
      <c r="D12" s="13"/>
    </row>
    <row r="13" spans="1:5">
      <c r="A13" s="10" t="s">
        <v>741</v>
      </c>
      <c r="B13" s="30" t="s">
        <v>746</v>
      </c>
      <c r="C13" s="16"/>
      <c r="D13" s="13"/>
    </row>
    <row r="14" spans="1:5">
      <c r="A14" s="10" t="s">
        <v>741</v>
      </c>
      <c r="B14" s="30" t="s">
        <v>722</v>
      </c>
      <c r="C14" s="16"/>
      <c r="D14" s="13"/>
    </row>
    <row r="15" spans="1:5">
      <c r="A15" s="10" t="s">
        <v>747</v>
      </c>
      <c r="B15" s="30" t="s">
        <v>28</v>
      </c>
      <c r="C15" s="16"/>
      <c r="D15" s="13"/>
    </row>
    <row r="16" spans="1:5">
      <c r="A16" s="10" t="s">
        <v>747</v>
      </c>
      <c r="B16" s="30" t="s">
        <v>30</v>
      </c>
      <c r="C16" s="16"/>
      <c r="D16" s="13"/>
    </row>
    <row r="17" spans="1:4">
      <c r="A17" s="10" t="s">
        <v>748</v>
      </c>
      <c r="B17" s="30" t="s">
        <v>28</v>
      </c>
      <c r="C17" s="16"/>
      <c r="D17" s="13"/>
    </row>
    <row r="18" spans="1:4">
      <c r="A18" s="10" t="s">
        <v>748</v>
      </c>
      <c r="B18" s="30" t="s">
        <v>30</v>
      </c>
      <c r="C18" s="16"/>
      <c r="D18" s="13"/>
    </row>
    <row r="19" spans="1:4">
      <c r="A19" s="10" t="s">
        <v>749</v>
      </c>
      <c r="B19" s="30" t="s">
        <v>30</v>
      </c>
      <c r="C19" s="16"/>
      <c r="D19" s="13"/>
    </row>
    <row r="20" spans="1:4">
      <c r="A20" s="10" t="s">
        <v>749</v>
      </c>
      <c r="B20" s="30" t="s">
        <v>28</v>
      </c>
      <c r="C20" s="16"/>
      <c r="D20" s="13"/>
    </row>
    <row r="21" spans="1:4">
      <c r="A21" s="10" t="s">
        <v>750</v>
      </c>
      <c r="B21" s="30" t="s">
        <v>30</v>
      </c>
      <c r="C21" s="16"/>
      <c r="D21" s="13"/>
    </row>
    <row r="22" spans="1:4">
      <c r="A22" s="10" t="s">
        <v>750</v>
      </c>
      <c r="B22" s="30" t="s">
        <v>28</v>
      </c>
      <c r="C22" s="16"/>
      <c r="D22" s="13"/>
    </row>
    <row r="23" spans="1:4">
      <c r="A23" s="10" t="s">
        <v>751</v>
      </c>
      <c r="B23" s="30" t="s">
        <v>755</v>
      </c>
      <c r="C23" s="16"/>
      <c r="D23" s="13"/>
    </row>
  </sheetData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Check Box 1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0</xdr:row>
                    <xdr:rowOff>190500</xdr:rowOff>
                  </from>
                  <to>
                    <xdr:col>5</xdr:col>
                    <xdr:colOff>476250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2</xdr:row>
                    <xdr:rowOff>190500</xdr:rowOff>
                  </from>
                  <to>
                    <xdr:col>5</xdr:col>
                    <xdr:colOff>476250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2</xdr:row>
                    <xdr:rowOff>190500</xdr:rowOff>
                  </from>
                  <to>
                    <xdr:col>5</xdr:col>
                    <xdr:colOff>476250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4</xdr:row>
                    <xdr:rowOff>190500</xdr:rowOff>
                  </from>
                  <to>
                    <xdr:col>5</xdr:col>
                    <xdr:colOff>476250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7</xdr:row>
                    <xdr:rowOff>190500</xdr:rowOff>
                  </from>
                  <to>
                    <xdr:col>5</xdr:col>
                    <xdr:colOff>476250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5</xdr:row>
                    <xdr:rowOff>190500</xdr:rowOff>
                  </from>
                  <to>
                    <xdr:col>5</xdr:col>
                    <xdr:colOff>476250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7</xdr:row>
                    <xdr:rowOff>190500</xdr:rowOff>
                  </from>
                  <to>
                    <xdr:col>5</xdr:col>
                    <xdr:colOff>476250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9</xdr:row>
                    <xdr:rowOff>190500</xdr:rowOff>
                  </from>
                  <to>
                    <xdr:col>5</xdr:col>
                    <xdr:colOff>476250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11</xdr:row>
                    <xdr:rowOff>190500</xdr:rowOff>
                  </from>
                  <to>
                    <xdr:col>5</xdr:col>
                    <xdr:colOff>476250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13</xdr:row>
                    <xdr:rowOff>190500</xdr:rowOff>
                  </from>
                  <to>
                    <xdr:col>5</xdr:col>
                    <xdr:colOff>476250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3" name="Check Box 11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15</xdr:row>
                    <xdr:rowOff>190500</xdr:rowOff>
                  </from>
                  <to>
                    <xdr:col>5</xdr:col>
                    <xdr:colOff>476250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4" name="Check Box 12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</xdr:row>
                    <xdr:rowOff>190500</xdr:rowOff>
                  </from>
                  <to>
                    <xdr:col>5</xdr:col>
                    <xdr:colOff>476250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5" name="Check Box 13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3</xdr:row>
                    <xdr:rowOff>190500</xdr:rowOff>
                  </from>
                  <to>
                    <xdr:col>5</xdr:col>
                    <xdr:colOff>476250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6" name="Check Box 14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6</xdr:row>
                    <xdr:rowOff>190500</xdr:rowOff>
                  </from>
                  <to>
                    <xdr:col>5</xdr:col>
                    <xdr:colOff>476250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7" name="Check Box 15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8</xdr:row>
                    <xdr:rowOff>190500</xdr:rowOff>
                  </from>
                  <to>
                    <xdr:col>5</xdr:col>
                    <xdr:colOff>476250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8" name="Check Box 16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10</xdr:row>
                    <xdr:rowOff>190500</xdr:rowOff>
                  </from>
                  <to>
                    <xdr:col>5</xdr:col>
                    <xdr:colOff>476250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9" name="Check Box 17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12</xdr:row>
                    <xdr:rowOff>190500</xdr:rowOff>
                  </from>
                  <to>
                    <xdr:col>5</xdr:col>
                    <xdr:colOff>476250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0" name="Check Box 18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14</xdr:row>
                    <xdr:rowOff>190500</xdr:rowOff>
                  </from>
                  <to>
                    <xdr:col>5</xdr:col>
                    <xdr:colOff>476250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1" name="Check Box 19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16</xdr:row>
                    <xdr:rowOff>190500</xdr:rowOff>
                  </from>
                  <to>
                    <xdr:col>5</xdr:col>
                    <xdr:colOff>476250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2" name="Check Box 20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17</xdr:row>
                    <xdr:rowOff>190500</xdr:rowOff>
                  </from>
                  <to>
                    <xdr:col>5</xdr:col>
                    <xdr:colOff>476250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3" name="Check Box 21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18</xdr:row>
                    <xdr:rowOff>190500</xdr:rowOff>
                  </from>
                  <to>
                    <xdr:col>5</xdr:col>
                    <xdr:colOff>476250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4" name="Check Box 22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19</xdr:row>
                    <xdr:rowOff>190500</xdr:rowOff>
                  </from>
                  <to>
                    <xdr:col>5</xdr:col>
                    <xdr:colOff>476250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5" name="Check Box 23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20</xdr:row>
                    <xdr:rowOff>190500</xdr:rowOff>
                  </from>
                  <to>
                    <xdr:col>5</xdr:col>
                    <xdr:colOff>476250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6" name="Check Box 24">
              <controlPr defaultSize="0" autoFill="0" autoLine="0" autoPict="0" altText="">
                <anchor moveWithCells="1">
                  <from>
                    <xdr:col>4</xdr:col>
                    <xdr:colOff>419100</xdr:colOff>
                    <xdr:row>21</xdr:row>
                    <xdr:rowOff>190500</xdr:rowOff>
                  </from>
                  <to>
                    <xdr:col>5</xdr:col>
                    <xdr:colOff>476250</xdr:colOff>
                    <xdr:row>23</xdr:row>
                    <xdr:rowOff>0</xdr:rowOff>
                  </to>
                </anchor>
              </controlPr>
            </control>
          </mc:Choice>
        </mc:AlternateContent>
      </controls>
    </mc:Choice>
  </mc:AlternateContent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</vt:i4>
      </vt:variant>
    </vt:vector>
  </HeadingPairs>
  <TitlesOfParts>
    <vt:vector size="26" baseType="lpstr">
      <vt:lpstr>Zusammenfassung</vt:lpstr>
      <vt:lpstr>D1</vt:lpstr>
      <vt:lpstr>D4</vt:lpstr>
      <vt:lpstr>H1</vt:lpstr>
      <vt:lpstr>D2 - ok</vt:lpstr>
      <vt:lpstr>D3 - ok</vt:lpstr>
      <vt:lpstr>D5 - ok</vt:lpstr>
      <vt:lpstr>D6 - ok</vt:lpstr>
      <vt:lpstr>D7 - ok</vt:lpstr>
      <vt:lpstr>D8</vt:lpstr>
      <vt:lpstr>D9 - ok</vt:lpstr>
      <vt:lpstr>D10 - ok</vt:lpstr>
      <vt:lpstr>D11-wU18-20 - ok</vt:lpstr>
      <vt:lpstr>H2 - ok</vt:lpstr>
      <vt:lpstr>H3 - ok</vt:lpstr>
      <vt:lpstr>H4 - ok</vt:lpstr>
      <vt:lpstr>H5 - ok</vt:lpstr>
      <vt:lpstr>H6 - ok</vt:lpstr>
      <vt:lpstr>H7 - ok</vt:lpstr>
      <vt:lpstr>H8-mU18 - ok</vt:lpstr>
      <vt:lpstr>H9 - ok</vt:lpstr>
      <vt:lpstr>Jugend</vt:lpstr>
      <vt:lpstr>Jugend Auswertung HM</vt:lpstr>
      <vt:lpstr>Jugend Auswertung JuLi</vt:lpstr>
      <vt:lpstr>Jugendmannschaften</vt:lpstr>
      <vt:lpstr>Jugend!Drucktitel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 Schulte</dc:creator>
  <cp:lastModifiedBy>Gerd Schulte</cp:lastModifiedBy>
  <cp:lastPrinted>2025-04-13T12:51:27Z</cp:lastPrinted>
  <dcterms:created xsi:type="dcterms:W3CDTF">2025-04-13T11:35:40Z</dcterms:created>
  <dcterms:modified xsi:type="dcterms:W3CDTF">2025-05-18T07:37:36Z</dcterms:modified>
</cp:coreProperties>
</file>